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240" yWindow="585" windowWidth="20730" windowHeight="9495" tabRatio="850" firstSheet="1" activeTab="7"/>
  </bookViews>
  <sheets>
    <sheet name="RATEIO" sheetId="163" state="hidden" r:id="rId1"/>
    <sheet name="MAIO" sheetId="206" r:id="rId2"/>
    <sheet name="CASCAVEL" sheetId="254" r:id="rId3"/>
    <sheet name="GUAÍRA" sheetId="255" r:id="rId4"/>
    <sheet name="TOLEDO" sheetId="257" r:id="rId5"/>
    <sheet name="SÃO PEDRO DO IGUAÇU" sheetId="258" r:id="rId6"/>
    <sheet name="OURO VERDE DO OESTE" sheetId="259" r:id="rId7"/>
    <sheet name="SÃO JOSÉ DAS PALMEIRAS" sheetId="260" r:id="rId8"/>
  </sheets>
  <definedNames>
    <definedName name="_xlnm.Print_Area" localSheetId="0">RATEIO!$A$2:$K$48</definedName>
  </definedNames>
  <calcPr calcId="145621"/>
</workbook>
</file>

<file path=xl/calcChain.xml><?xml version="1.0" encoding="utf-8"?>
<calcChain xmlns="http://schemas.openxmlformats.org/spreadsheetml/2006/main">
  <c r="F26" i="260" l="1"/>
  <c r="E26" i="259"/>
  <c r="E26" i="257"/>
  <c r="F28" i="260"/>
  <c r="E28" i="260"/>
  <c r="E27" i="260" s="1"/>
  <c r="E26" i="260" s="1"/>
  <c r="D28" i="260"/>
  <c r="C28" i="260"/>
  <c r="F27" i="260"/>
  <c r="D27" i="260"/>
  <c r="C27" i="260"/>
  <c r="F28" i="259"/>
  <c r="E28" i="259"/>
  <c r="D28" i="259"/>
  <c r="C28" i="259"/>
  <c r="F27" i="259"/>
  <c r="F26" i="259" s="1"/>
  <c r="E27" i="259"/>
  <c r="D27" i="259"/>
  <c r="C27" i="259"/>
  <c r="E27" i="258"/>
  <c r="E26" i="258" s="1"/>
  <c r="D27" i="258"/>
  <c r="C27" i="258"/>
  <c r="F26" i="257"/>
  <c r="F27" i="257"/>
  <c r="E27" i="257"/>
  <c r="D27" i="257"/>
  <c r="C27" i="257"/>
  <c r="E27" i="255"/>
  <c r="F26" i="255"/>
  <c r="E26" i="255"/>
  <c r="F27" i="255"/>
  <c r="D27" i="255"/>
  <c r="C27" i="255"/>
  <c r="F28" i="258"/>
  <c r="F27" i="258" s="1"/>
  <c r="F26" i="258" s="1"/>
  <c r="E28" i="258"/>
  <c r="D28" i="258"/>
  <c r="C28" i="258"/>
  <c r="F28" i="257"/>
  <c r="E28" i="257"/>
  <c r="D28" i="257"/>
  <c r="C28" i="257"/>
  <c r="E28" i="255"/>
  <c r="F28" i="255"/>
  <c r="D28" i="255"/>
  <c r="C28" i="255"/>
  <c r="D51" i="254" l="1"/>
  <c r="E51" i="254"/>
  <c r="F51" i="254"/>
  <c r="D52" i="254"/>
  <c r="E52" i="254"/>
  <c r="F52" i="254"/>
  <c r="D53" i="254"/>
  <c r="E53" i="254"/>
  <c r="F53" i="254"/>
  <c r="D54" i="254"/>
  <c r="E54" i="254"/>
  <c r="F54" i="254"/>
  <c r="C51" i="254"/>
  <c r="C52" i="254"/>
  <c r="C53" i="254"/>
  <c r="C54" i="254"/>
  <c r="D15" i="206" l="1"/>
  <c r="E15" i="206"/>
  <c r="F15" i="206"/>
  <c r="C15" i="206"/>
  <c r="D54" i="206" l="1"/>
  <c r="D53" i="206" s="1"/>
  <c r="D52" i="206" s="1"/>
  <c r="D51" i="206" s="1"/>
  <c r="D57" i="206" s="1"/>
  <c r="E54" i="206"/>
  <c r="E53" i="206" s="1"/>
  <c r="E52" i="206" s="1"/>
  <c r="E51" i="206" s="1"/>
  <c r="E57" i="206" s="1"/>
  <c r="F54" i="206"/>
  <c r="F53" i="206"/>
  <c r="F52" i="206" s="1"/>
  <c r="F51" i="206" s="1"/>
  <c r="F57" i="206" s="1"/>
  <c r="C54" i="206"/>
  <c r="C53" i="206"/>
  <c r="C52" i="206" s="1"/>
  <c r="C51" i="206" s="1"/>
  <c r="C57" i="206" s="1"/>
  <c r="D48" i="206"/>
  <c r="E48" i="206"/>
  <c r="F48" i="206"/>
  <c r="C48" i="206"/>
  <c r="D44" i="206"/>
  <c r="E44" i="206"/>
  <c r="F44" i="206"/>
  <c r="C44" i="206"/>
  <c r="C41" i="206"/>
  <c r="D41" i="206"/>
  <c r="D38" i="206" s="1"/>
  <c r="E41" i="206"/>
  <c r="E38" i="206" s="1"/>
  <c r="F41" i="206"/>
  <c r="F38" i="206" s="1"/>
  <c r="C38" i="206"/>
  <c r="D34" i="206"/>
  <c r="D28" i="206" s="1"/>
  <c r="E34" i="206"/>
  <c r="F34" i="206"/>
  <c r="C34" i="206"/>
  <c r="C28" i="206" s="1"/>
  <c r="F29" i="206"/>
  <c r="E29" i="206"/>
  <c r="C29" i="206"/>
  <c r="D29" i="206"/>
  <c r="D24" i="206"/>
  <c r="E24" i="206"/>
  <c r="F24" i="206"/>
  <c r="C24" i="206"/>
  <c r="C21" i="206"/>
  <c r="D21" i="206"/>
  <c r="E21" i="206"/>
  <c r="F21" i="206"/>
  <c r="D19" i="206"/>
  <c r="D18" i="206" s="1"/>
  <c r="E19" i="206"/>
  <c r="E18" i="206" s="1"/>
  <c r="F19" i="206"/>
  <c r="F18" i="206"/>
  <c r="C19" i="206"/>
  <c r="C18" i="206" s="1"/>
  <c r="E17" i="206" l="1"/>
  <c r="E16" i="206" s="1"/>
  <c r="C17" i="206"/>
  <c r="C16" i="206" s="1"/>
  <c r="F28" i="206"/>
  <c r="E28" i="206"/>
  <c r="C27" i="206"/>
  <c r="C26" i="206" s="1"/>
  <c r="D27" i="206"/>
  <c r="D26" i="206" s="1"/>
  <c r="F27" i="206"/>
  <c r="F26" i="206" s="1"/>
  <c r="E27" i="206"/>
  <c r="E26" i="206" s="1"/>
  <c r="D17" i="206"/>
  <c r="D16" i="206" s="1"/>
  <c r="F17" i="206"/>
  <c r="F16" i="206" s="1"/>
  <c r="D29" i="254" l="1"/>
  <c r="E29" i="254"/>
  <c r="F29" i="254"/>
  <c r="C29" i="254"/>
  <c r="D34" i="254"/>
  <c r="D28" i="254" s="1"/>
  <c r="E34" i="254"/>
  <c r="F34" i="254"/>
  <c r="C34" i="254"/>
  <c r="D41" i="254"/>
  <c r="D38" i="254" s="1"/>
  <c r="E41" i="254"/>
  <c r="F41" i="254"/>
  <c r="C41" i="254"/>
  <c r="F28" i="254" l="1"/>
  <c r="E28" i="254"/>
  <c r="C28" i="254"/>
  <c r="D48" i="254"/>
  <c r="E48" i="254"/>
  <c r="F48" i="254"/>
  <c r="C48" i="254"/>
  <c r="C38" i="254" s="1"/>
  <c r="D44" i="254"/>
  <c r="E44" i="254"/>
  <c r="F44" i="254"/>
  <c r="C44" i="254"/>
  <c r="F38" i="254" l="1"/>
  <c r="F27" i="254" s="1"/>
  <c r="E38" i="254"/>
  <c r="E27" i="254" s="1"/>
  <c r="F21" i="254"/>
  <c r="D21" i="254" l="1"/>
  <c r="C21" i="254"/>
  <c r="D18" i="255" l="1"/>
  <c r="E21" i="254"/>
  <c r="E21" i="257"/>
  <c r="D18" i="260" l="1"/>
  <c r="D18" i="259"/>
  <c r="D18" i="258"/>
  <c r="D21" i="255" l="1"/>
  <c r="E21" i="255"/>
  <c r="F21" i="255"/>
  <c r="D21" i="260"/>
  <c r="E21" i="260"/>
  <c r="F21" i="260"/>
  <c r="D21" i="259"/>
  <c r="E21" i="259"/>
  <c r="F21" i="259"/>
  <c r="D21" i="258"/>
  <c r="E21" i="258"/>
  <c r="F21" i="258"/>
  <c r="F24" i="254" l="1"/>
  <c r="F21" i="257"/>
  <c r="E23" i="259"/>
  <c r="D19" i="254" l="1"/>
  <c r="D18" i="254" s="1"/>
  <c r="C21" i="260" l="1"/>
  <c r="C21" i="259"/>
  <c r="D17" i="258"/>
  <c r="C21" i="258"/>
  <c r="C21" i="257"/>
  <c r="C23" i="258"/>
  <c r="F23" i="259"/>
  <c r="D26" i="255" l="1"/>
  <c r="D25" i="255" s="1"/>
  <c r="D15" i="255" s="1"/>
  <c r="D32" i="255" s="1"/>
  <c r="D26" i="260" l="1"/>
  <c r="C26" i="260"/>
  <c r="D26" i="259"/>
  <c r="C26" i="259"/>
  <c r="D26" i="258"/>
  <c r="C26" i="258"/>
  <c r="D26" i="257"/>
  <c r="C26" i="257"/>
  <c r="D25" i="260" l="1"/>
  <c r="D15" i="260" s="1"/>
  <c r="E25" i="260"/>
  <c r="F25" i="260"/>
  <c r="C25" i="260"/>
  <c r="D25" i="259"/>
  <c r="D15" i="259" s="1"/>
  <c r="D32" i="259" s="1"/>
  <c r="E25" i="259"/>
  <c r="F25" i="259"/>
  <c r="C25" i="259"/>
  <c r="D25" i="258"/>
  <c r="D15" i="258" s="1"/>
  <c r="E25" i="258"/>
  <c r="F25" i="258"/>
  <c r="C25" i="258"/>
  <c r="D25" i="257"/>
  <c r="E25" i="257"/>
  <c r="F25" i="257"/>
  <c r="C25" i="257"/>
  <c r="F19" i="260" l="1"/>
  <c r="F18" i="260" s="1"/>
  <c r="E19" i="260"/>
  <c r="E18" i="260" s="1"/>
  <c r="C19" i="260"/>
  <c r="C18" i="260" s="1"/>
  <c r="F23" i="260"/>
  <c r="E23" i="260"/>
  <c r="C23" i="260"/>
  <c r="F19" i="259"/>
  <c r="F18" i="259" s="1"/>
  <c r="E19" i="259"/>
  <c r="C19" i="259"/>
  <c r="C18" i="259" s="1"/>
  <c r="D23" i="259"/>
  <c r="D17" i="259" s="1"/>
  <c r="C23" i="259"/>
  <c r="F19" i="258"/>
  <c r="F18" i="258" s="1"/>
  <c r="E19" i="258"/>
  <c r="E18" i="258" s="1"/>
  <c r="C19" i="258"/>
  <c r="C18" i="258" s="1"/>
  <c r="F23" i="258"/>
  <c r="E23" i="258"/>
  <c r="D19" i="257"/>
  <c r="D18" i="257" s="1"/>
  <c r="E19" i="257"/>
  <c r="E18" i="257" s="1"/>
  <c r="F19" i="257"/>
  <c r="F18" i="257" s="1"/>
  <c r="C19" i="257"/>
  <c r="C18" i="257" s="1"/>
  <c r="F23" i="257"/>
  <c r="E23" i="257"/>
  <c r="C23" i="257"/>
  <c r="F19" i="255"/>
  <c r="F18" i="255" s="1"/>
  <c r="E19" i="255"/>
  <c r="E18" i="255" s="1"/>
  <c r="C19" i="255"/>
  <c r="C18" i="255" s="1"/>
  <c r="C21" i="255"/>
  <c r="F23" i="255"/>
  <c r="E23" i="255"/>
  <c r="C23" i="255"/>
  <c r="F25" i="255"/>
  <c r="C26" i="255"/>
  <c r="F19" i="254"/>
  <c r="F18" i="254" s="1"/>
  <c r="E19" i="254"/>
  <c r="E18" i="254" s="1"/>
  <c r="C19" i="254"/>
  <c r="C18" i="254" s="1"/>
  <c r="D24" i="254"/>
  <c r="D17" i="254" s="1"/>
  <c r="D16" i="254" s="1"/>
  <c r="E24" i="254"/>
  <c r="C24" i="254"/>
  <c r="C27" i="254" l="1"/>
  <c r="C26" i="254" s="1"/>
  <c r="F17" i="255"/>
  <c r="E17" i="255"/>
  <c r="C17" i="255"/>
  <c r="E17" i="260"/>
  <c r="E18" i="259"/>
  <c r="E17" i="259" s="1"/>
  <c r="E17" i="257"/>
  <c r="E16" i="257" s="1"/>
  <c r="E15" i="257" s="1"/>
  <c r="D17" i="257"/>
  <c r="D16" i="257" s="1"/>
  <c r="D15" i="257" s="1"/>
  <c r="D32" i="257" s="1"/>
  <c r="C17" i="254"/>
  <c r="C16" i="254" s="1"/>
  <c r="D27" i="254"/>
  <c r="D26" i="254" s="1"/>
  <c r="D15" i="254" s="1"/>
  <c r="D57" i="254" s="1"/>
  <c r="C17" i="258"/>
  <c r="C16" i="258" s="1"/>
  <c r="C17" i="257"/>
  <c r="C16" i="257" s="1"/>
  <c r="C15" i="257" s="1"/>
  <c r="C32" i="257" s="1"/>
  <c r="C17" i="260"/>
  <c r="F17" i="259"/>
  <c r="C17" i="259"/>
  <c r="C16" i="259" s="1"/>
  <c r="F26" i="254"/>
  <c r="F17" i="260"/>
  <c r="F16" i="260" s="1"/>
  <c r="F17" i="258"/>
  <c r="F16" i="258" s="1"/>
  <c r="F15" i="258" s="1"/>
  <c r="F17" i="257"/>
  <c r="F16" i="257" s="1"/>
  <c r="F15" i="257" s="1"/>
  <c r="F17" i="254"/>
  <c r="F16" i="254" s="1"/>
  <c r="E17" i="254"/>
  <c r="E16" i="254" s="1"/>
  <c r="C15" i="254" l="1"/>
  <c r="C57" i="254" s="1"/>
  <c r="E26" i="254"/>
  <c r="E15" i="254" s="1"/>
  <c r="E57" i="254" s="1"/>
  <c r="F15" i="254"/>
  <c r="F57" i="254" s="1"/>
  <c r="D32" i="260"/>
  <c r="D17" i="260"/>
  <c r="C16" i="260"/>
  <c r="F16" i="259"/>
  <c r="F15" i="259" s="1"/>
  <c r="F32" i="259" s="1"/>
  <c r="C15" i="259"/>
  <c r="C32" i="259" s="1"/>
  <c r="D32" i="258"/>
  <c r="E17" i="258"/>
  <c r="C15" i="258"/>
  <c r="F32" i="258"/>
  <c r="F32" i="257"/>
  <c r="F15" i="260" l="1"/>
  <c r="F32" i="260" s="1"/>
  <c r="C15" i="260"/>
  <c r="C32" i="260" s="1"/>
  <c r="E16" i="260"/>
  <c r="E16" i="259"/>
  <c r="E15" i="259" s="1"/>
  <c r="E32" i="259" s="1"/>
  <c r="C32" i="258"/>
  <c r="E16" i="258"/>
  <c r="E15" i="258" s="1"/>
  <c r="E32" i="257"/>
  <c r="F16" i="255"/>
  <c r="F15" i="255" s="1"/>
  <c r="C16" i="255"/>
  <c r="E15" i="260" l="1"/>
  <c r="E32" i="260" s="1"/>
  <c r="E32" i="258"/>
  <c r="E25" i="255"/>
  <c r="C25" i="255"/>
  <c r="C15" i="255" s="1"/>
  <c r="F32" i="255" l="1"/>
  <c r="C32" i="255"/>
  <c r="E16" i="255"/>
  <c r="E15" i="255" s="1"/>
  <c r="D17" i="255"/>
  <c r="E32" i="255" l="1"/>
  <c r="H48" i="163" l="1"/>
  <c r="I47" i="163" s="1"/>
  <c r="B48" i="163"/>
  <c r="C47" i="163"/>
  <c r="D47" i="163" s="1"/>
  <c r="I46" i="163"/>
  <c r="C46" i="163"/>
  <c r="D46" i="163" s="1"/>
  <c r="C45" i="163"/>
  <c r="D45" i="163" s="1"/>
  <c r="I44" i="163"/>
  <c r="C44" i="163"/>
  <c r="D44" i="163" s="1"/>
  <c r="C43" i="163"/>
  <c r="D43" i="163" s="1"/>
  <c r="I42" i="163"/>
  <c r="C42" i="163"/>
  <c r="D42" i="163" s="1"/>
  <c r="C41" i="163"/>
  <c r="D41" i="163" s="1"/>
  <c r="I40" i="163"/>
  <c r="C40" i="163"/>
  <c r="D40" i="163" s="1"/>
  <c r="C39" i="163"/>
  <c r="D39" i="163" s="1"/>
  <c r="I38" i="163"/>
  <c r="C38" i="163"/>
  <c r="D38" i="163" s="1"/>
  <c r="C37" i="163"/>
  <c r="D37" i="163" s="1"/>
  <c r="I36" i="163"/>
  <c r="C36" i="163"/>
  <c r="D36" i="163" s="1"/>
  <c r="C35" i="163"/>
  <c r="D35" i="163" s="1"/>
  <c r="I34" i="163"/>
  <c r="C34" i="163"/>
  <c r="D34" i="163" s="1"/>
  <c r="C33" i="163"/>
  <c r="D33" i="163" s="1"/>
  <c r="I32" i="163"/>
  <c r="C32" i="163"/>
  <c r="D32" i="163" s="1"/>
  <c r="C31" i="163"/>
  <c r="D31" i="163" s="1"/>
  <c r="I30" i="163"/>
  <c r="C30" i="163"/>
  <c r="D30" i="163" s="1"/>
  <c r="C29" i="163"/>
  <c r="D29" i="163" s="1"/>
  <c r="I28" i="163"/>
  <c r="C28" i="163"/>
  <c r="D28" i="163" s="1"/>
  <c r="C27" i="163"/>
  <c r="D27" i="163" s="1"/>
  <c r="I26" i="163"/>
  <c r="C26" i="163"/>
  <c r="D26" i="163" s="1"/>
  <c r="I25" i="163"/>
  <c r="D25" i="163"/>
  <c r="C25" i="163"/>
  <c r="C24" i="163"/>
  <c r="D24" i="163" s="1"/>
  <c r="C23" i="163"/>
  <c r="D23" i="163" s="1"/>
  <c r="I22" i="163"/>
  <c r="C22" i="163"/>
  <c r="D22" i="163" s="1"/>
  <c r="I21" i="163"/>
  <c r="D21" i="163"/>
  <c r="C21" i="163"/>
  <c r="C20" i="163"/>
  <c r="D20" i="163" s="1"/>
  <c r="C19" i="163"/>
  <c r="D19" i="163" s="1"/>
  <c r="I18" i="163"/>
  <c r="C18" i="163"/>
  <c r="D18" i="163" s="1"/>
  <c r="I17" i="163"/>
  <c r="D17" i="163"/>
  <c r="C17" i="163"/>
  <c r="C16" i="163"/>
  <c r="D16" i="163" s="1"/>
  <c r="C15" i="163"/>
  <c r="D15" i="163" s="1"/>
  <c r="I14" i="163"/>
  <c r="C14" i="163"/>
  <c r="D14" i="163" s="1"/>
  <c r="I13" i="163"/>
  <c r="D13" i="163"/>
  <c r="C13" i="163"/>
  <c r="C12" i="163"/>
  <c r="D12" i="163" s="1"/>
  <c r="C11" i="163"/>
  <c r="D11" i="163" s="1"/>
  <c r="I10" i="163"/>
  <c r="C10" i="163"/>
  <c r="D10" i="163" s="1"/>
  <c r="I9" i="163"/>
  <c r="D9" i="163"/>
  <c r="C9" i="163"/>
  <c r="C8" i="163"/>
  <c r="D8" i="163" s="1"/>
  <c r="C7" i="163"/>
  <c r="D7" i="163" s="1"/>
  <c r="I6" i="163"/>
  <c r="C6" i="163"/>
  <c r="D6" i="163" s="1"/>
  <c r="I5" i="163"/>
  <c r="D5" i="163"/>
  <c r="C5" i="163"/>
  <c r="I8" i="163" l="1"/>
  <c r="I12" i="163"/>
  <c r="I16" i="163"/>
  <c r="I20" i="163"/>
  <c r="I24" i="163"/>
  <c r="C48" i="163"/>
  <c r="I7" i="163"/>
  <c r="I11" i="163"/>
  <c r="I15" i="163"/>
  <c r="I19" i="163"/>
  <c r="I23" i="163"/>
  <c r="I27" i="163"/>
  <c r="I29" i="163"/>
  <c r="I31" i="163"/>
  <c r="I33" i="163"/>
  <c r="I35" i="163"/>
  <c r="I37" i="163"/>
  <c r="I39" i="163"/>
  <c r="I41" i="163"/>
  <c r="I43" i="163"/>
  <c r="I45" i="163"/>
  <c r="D48" i="163"/>
  <c r="E7" i="163"/>
  <c r="E9" i="163"/>
  <c r="E11" i="163"/>
  <c r="E13" i="163"/>
  <c r="E15" i="163"/>
  <c r="E17" i="163"/>
  <c r="E19" i="163"/>
  <c r="E21" i="163"/>
  <c r="E23" i="163"/>
  <c r="E25" i="163"/>
  <c r="E27" i="163"/>
  <c r="E28" i="163"/>
  <c r="E29" i="163"/>
  <c r="E30" i="163"/>
  <c r="E31" i="163"/>
  <c r="E32" i="163"/>
  <c r="E33" i="163"/>
  <c r="E34" i="163"/>
  <c r="E35" i="163"/>
  <c r="E36" i="163"/>
  <c r="E37" i="163"/>
  <c r="E38" i="163"/>
  <c r="E39" i="163"/>
  <c r="E40" i="163"/>
  <c r="E41" i="163"/>
  <c r="E42" i="163"/>
  <c r="E43" i="163"/>
  <c r="E44" i="163"/>
  <c r="E45" i="163"/>
  <c r="E46" i="163"/>
  <c r="E47" i="163"/>
  <c r="E6" i="163"/>
  <c r="E8" i="163"/>
  <c r="E10" i="163"/>
  <c r="E12" i="163"/>
  <c r="E14" i="163"/>
  <c r="E16" i="163"/>
  <c r="E18" i="163"/>
  <c r="E20" i="163"/>
  <c r="E22" i="163"/>
  <c r="E24" i="163"/>
  <c r="E26" i="163"/>
  <c r="E5" i="163"/>
  <c r="E48" i="163" l="1"/>
  <c r="I48" i="163"/>
</calcChain>
</file>

<file path=xl/sharedStrings.xml><?xml version="1.0" encoding="utf-8"?>
<sst xmlns="http://schemas.openxmlformats.org/spreadsheetml/2006/main" count="693" uniqueCount="253">
  <si>
    <t>Liquidado</t>
  </si>
  <si>
    <t>Pago</t>
  </si>
  <si>
    <t>3.0.00.00.00.00.00</t>
  </si>
  <si>
    <t>DESPESAS CORRENTES</t>
  </si>
  <si>
    <t>3.1.00.00.00.00.00</t>
  </si>
  <si>
    <t>PESSOAL E ENCARGOS SOCIAIS</t>
  </si>
  <si>
    <t>3.1.90.00.00.00.00</t>
  </si>
  <si>
    <t>APLICAÇÕES DIRETAS</t>
  </si>
  <si>
    <t>3.1.90.11.00.00.00</t>
  </si>
  <si>
    <t>3.1.90.11.01.00.00</t>
  </si>
  <si>
    <t>VENCIMENTOS E SALÁRIOS</t>
  </si>
  <si>
    <t>3.1.90.11.01.01.00</t>
  </si>
  <si>
    <t>Consórcio Intermunicipal Samu Oeste
CNPJ: 17.420.047/0001-07</t>
  </si>
  <si>
    <t>RESUMO DA DESPESA ORÇAMENTÁRIA</t>
  </si>
  <si>
    <t>SIMPLIFICADO POR NATUREZA DA DESPESA</t>
  </si>
  <si>
    <t xml:space="preserve"> </t>
  </si>
  <si>
    <t>Rateio Município de:</t>
  </si>
  <si>
    <t>TODOS</t>
  </si>
  <si>
    <t>Natureza da Despesa</t>
  </si>
  <si>
    <t>Empenhado Líq.</t>
  </si>
  <si>
    <t>HABITANTES</t>
  </si>
  <si>
    <t>PERCENTUAL DE PARTICIPAÇÃO COM RELAÇÃO AO TOTAL ANUAL</t>
  </si>
  <si>
    <t>ANAHY</t>
  </si>
  <si>
    <t>ASSIS CHATEAUBRIAND</t>
  </si>
  <si>
    <t>BOA VISTA DA APARECIDA</t>
  </si>
  <si>
    <t>BRAGANEY</t>
  </si>
  <si>
    <t>CAFELANDIA</t>
  </si>
  <si>
    <t>CAMPO BONITO</t>
  </si>
  <si>
    <t>CAPITÃO LEONIDAS MARQUES</t>
  </si>
  <si>
    <t>CASCAVEL</t>
  </si>
  <si>
    <t>CATANDUVAS</t>
  </si>
  <si>
    <t xml:space="preserve">CÉU AZUL </t>
  </si>
  <si>
    <t>CORBÉLIA</t>
  </si>
  <si>
    <t>DIAMANTE DO OESTE</t>
  </si>
  <si>
    <t xml:space="preserve">DIAMANTE DO SUL </t>
  </si>
  <si>
    <t xml:space="preserve">ENTRE RIOS DO OESTE </t>
  </si>
  <si>
    <t>ESPIGÃO ALTO DO IGUAÇU</t>
  </si>
  <si>
    <t xml:space="preserve">FORMOSA DO OESTE </t>
  </si>
  <si>
    <t xml:space="preserve">GUAIRA </t>
  </si>
  <si>
    <t>GUARANIAÇU</t>
  </si>
  <si>
    <t>IBEMA</t>
  </si>
  <si>
    <t>IGUATU</t>
  </si>
  <si>
    <t>IRACEMA DO OESTE</t>
  </si>
  <si>
    <t>JESUITAS</t>
  </si>
  <si>
    <t>LINDOESTE</t>
  </si>
  <si>
    <t>MARECHAL C. RONDON</t>
  </si>
  <si>
    <t>MARIPÁ</t>
  </si>
  <si>
    <t>MERCEDES</t>
  </si>
  <si>
    <t xml:space="preserve">NOVA AURORA </t>
  </si>
  <si>
    <t>NOVA SANTA ROSA</t>
  </si>
  <si>
    <t>OURO VERDE DO OESTE</t>
  </si>
  <si>
    <t>PALOTINA</t>
  </si>
  <si>
    <t xml:space="preserve">PATO BRAGADO </t>
  </si>
  <si>
    <t>QUATRO PONTES</t>
  </si>
  <si>
    <t xml:space="preserve">QUEDAS DO IGUAÇU </t>
  </si>
  <si>
    <t>SANTA HELENA</t>
  </si>
  <si>
    <t>SANTA LÚCIA</t>
  </si>
  <si>
    <t xml:space="preserve">SANTA TEREZA DO OESTE </t>
  </si>
  <si>
    <t xml:space="preserve">SÃO JOSÉ DAS PALMEIRAS </t>
  </si>
  <si>
    <t>SÃO PEDRO DO IGUAÇU</t>
  </si>
  <si>
    <t xml:space="preserve">TERRA ROXA </t>
  </si>
  <si>
    <t xml:space="preserve">TOLEDO </t>
  </si>
  <si>
    <t>TRÊS BARRAS DO PARANÁ</t>
  </si>
  <si>
    <t xml:space="preserve">TUPÃSSI </t>
  </si>
  <si>
    <t>VERA CRUZ DO OESTE</t>
  </si>
  <si>
    <t>Anulado</t>
  </si>
  <si>
    <t>3.1.90.16.00.00.00</t>
  </si>
  <si>
    <t>3.1.90.16.44.00.00</t>
  </si>
  <si>
    <t>ENTES CONSORCIADOS</t>
  </si>
  <si>
    <t>FONTE 1</t>
  </si>
  <si>
    <t>FONTE 496</t>
  </si>
  <si>
    <t xml:space="preserve">MENSAL </t>
  </si>
  <si>
    <t>ANUAL 1</t>
  </si>
  <si>
    <t>CP CONTRATOS DE PROGRAMA</t>
  </si>
  <si>
    <t xml:space="preserve">PRINCIPAL CONTRATOS RATEIO MUNICIPAL </t>
  </si>
  <si>
    <t>VALOR ANUAL FEDERAL / ESTADUAL 496</t>
  </si>
  <si>
    <t>FC CONTRATOS RATEIO FEDERAL / ESTADUAL</t>
  </si>
  <si>
    <t xml:space="preserve">FF CONTRATOS ENTRE FUNDO MUNICIPAL E ENTE </t>
  </si>
  <si>
    <t>007/2016</t>
  </si>
  <si>
    <t>001/2016</t>
  </si>
  <si>
    <t>044/2016</t>
  </si>
  <si>
    <t>006/2016</t>
  </si>
  <si>
    <t>002/2016</t>
  </si>
  <si>
    <t>045/2016</t>
  </si>
  <si>
    <t>008/2016</t>
  </si>
  <si>
    <t>003/2016</t>
  </si>
  <si>
    <t>046/2016</t>
  </si>
  <si>
    <t>009/2016</t>
  </si>
  <si>
    <t>004/2016</t>
  </si>
  <si>
    <t>047/2016</t>
  </si>
  <si>
    <t>010/2016</t>
  </si>
  <si>
    <t>005/2016</t>
  </si>
  <si>
    <t>048/2016</t>
  </si>
  <si>
    <t>011/2016</t>
  </si>
  <si>
    <t>049/2016</t>
  </si>
  <si>
    <t>012/2016</t>
  </si>
  <si>
    <t>050/2016</t>
  </si>
  <si>
    <t>051/2016</t>
  </si>
  <si>
    <t>013/2016</t>
  </si>
  <si>
    <t>052/2016</t>
  </si>
  <si>
    <t>014/2016</t>
  </si>
  <si>
    <t>053/2016</t>
  </si>
  <si>
    <t>054/2016</t>
  </si>
  <si>
    <t>015/2016</t>
  </si>
  <si>
    <t>055/2016</t>
  </si>
  <si>
    <t>056/2016</t>
  </si>
  <si>
    <t>016/2016</t>
  </si>
  <si>
    <t>057/2016</t>
  </si>
  <si>
    <t>017/2016</t>
  </si>
  <si>
    <t>058/2016</t>
  </si>
  <si>
    <t>018/2016</t>
  </si>
  <si>
    <t>059/2016</t>
  </si>
  <si>
    <t>060/2016</t>
  </si>
  <si>
    <t>061/2016</t>
  </si>
  <si>
    <t>019/2016</t>
  </si>
  <si>
    <t>062/2016</t>
  </si>
  <si>
    <t>020/2016</t>
  </si>
  <si>
    <t>063/2016</t>
  </si>
  <si>
    <t>021/2016</t>
  </si>
  <si>
    <t>064/2016</t>
  </si>
  <si>
    <t>022/2016</t>
  </si>
  <si>
    <t>065/2016</t>
  </si>
  <si>
    <t>023/2016</t>
  </si>
  <si>
    <t>066/2016</t>
  </si>
  <si>
    <t>024/2016</t>
  </si>
  <si>
    <t>067/2016</t>
  </si>
  <si>
    <t>025/2016</t>
  </si>
  <si>
    <t>068/2016</t>
  </si>
  <si>
    <t>026/2016</t>
  </si>
  <si>
    <t>069/2016</t>
  </si>
  <si>
    <t>027/2016</t>
  </si>
  <si>
    <t>070/2016</t>
  </si>
  <si>
    <t>028/2016</t>
  </si>
  <si>
    <t>071/2016</t>
  </si>
  <si>
    <t>029/2016</t>
  </si>
  <si>
    <t>072/2016</t>
  </si>
  <si>
    <t>030/2016</t>
  </si>
  <si>
    <t>073/2016</t>
  </si>
  <si>
    <t>031/2016</t>
  </si>
  <si>
    <t>074/2016</t>
  </si>
  <si>
    <t>032/2016</t>
  </si>
  <si>
    <t>075/2016</t>
  </si>
  <si>
    <t>033/2016</t>
  </si>
  <si>
    <t>076/2016</t>
  </si>
  <si>
    <t>034/2016</t>
  </si>
  <si>
    <t>077/2016</t>
  </si>
  <si>
    <t>035/2016</t>
  </si>
  <si>
    <t>078/2016</t>
  </si>
  <si>
    <t>036/2016</t>
  </si>
  <si>
    <t>079/2016</t>
  </si>
  <si>
    <t>037/2016</t>
  </si>
  <si>
    <t>080/2016</t>
  </si>
  <si>
    <t>038/2016</t>
  </si>
  <si>
    <t>081/2016</t>
  </si>
  <si>
    <t>039/2016</t>
  </si>
  <si>
    <t>082/2016</t>
  </si>
  <si>
    <t>040/2016</t>
  </si>
  <si>
    <t>083/2016</t>
  </si>
  <si>
    <t>041/2016</t>
  </si>
  <si>
    <t>084/2016</t>
  </si>
  <si>
    <t>042/2016</t>
  </si>
  <si>
    <t>085/2016</t>
  </si>
  <si>
    <t>043/2016</t>
  </si>
  <si>
    <t>086/2016</t>
  </si>
  <si>
    <t>TOTAL DE HABITANTES:</t>
  </si>
  <si>
    <t xml:space="preserve">Perído de Apuração: </t>
  </si>
  <si>
    <t xml:space="preserve">Fonte de Recursos: </t>
  </si>
  <si>
    <t>Marciano Schmitt</t>
  </si>
  <si>
    <t xml:space="preserve">Diretor Financeiro/Contábil </t>
  </si>
  <si>
    <t>3.1.90.13.00.00.00</t>
  </si>
  <si>
    <t>OBRIGAÇÕES PATRONAIS</t>
  </si>
  <si>
    <t>3.1.90.13.01.00.00</t>
  </si>
  <si>
    <t>FGTS</t>
  </si>
  <si>
    <t>3.3.00.00.00.00.00</t>
  </si>
  <si>
    <t>OUTRAS DESPESAS CORRENTES</t>
  </si>
  <si>
    <t>3.3.90.00.00.00.00</t>
  </si>
  <si>
    <t>3.3.90.46.00.00.00</t>
  </si>
  <si>
    <t>AUXÍLIO-ALIMENTAÇÃO</t>
  </si>
  <si>
    <t>HORAS EXTRAS E SERVIÇOS EXTRAORDINÁRIOS</t>
  </si>
  <si>
    <t>OUTRAS DESPESAS VARIÁVEIS - PESSOAL</t>
  </si>
  <si>
    <t>VENCIMENTOS E VANTAGENS FIXAS - PESSOAL</t>
  </si>
  <si>
    <t>VENCIMENTOS E VANTAGENS FIXAS PESSOAL</t>
  </si>
  <si>
    <t xml:space="preserve">Total Fonte de Recursos R$ </t>
  </si>
  <si>
    <t>3 Manutenção Contratos de Programa</t>
  </si>
  <si>
    <t>3.3.90.30.00.00.00</t>
  </si>
  <si>
    <t>MATERIAL DE CONSUMO</t>
  </si>
  <si>
    <t>3.3.90.39.00.00.00</t>
  </si>
  <si>
    <t>GUAÍRA</t>
  </si>
  <si>
    <t>José Meurer Junior</t>
  </si>
  <si>
    <t>Contador CRC-PR 074440/O-7</t>
  </si>
  <si>
    <t>TOLEDO</t>
  </si>
  <si>
    <t>SÃO JOSÉ DAS PALMEIRAS</t>
  </si>
  <si>
    <t>3.3.90.30.01.00.00</t>
  </si>
  <si>
    <t>3.3.90.30.01.02.00</t>
  </si>
  <si>
    <t>3.3.90.30.01.03.00</t>
  </si>
  <si>
    <t>GASOLINA</t>
  </si>
  <si>
    <t>DIESEL</t>
  </si>
  <si>
    <t>COMBUSTÍVEIS E LUBRIFICANTES AUTOM</t>
  </si>
  <si>
    <t>3.1.90.13.18.00.00</t>
  </si>
  <si>
    <t>CONTRIBUIÇÃO PARA O PIS/PASEP</t>
  </si>
  <si>
    <t>OUTRAS DESPESAS VARIÁVEIS - PESSOA JURIDICA</t>
  </si>
  <si>
    <t>3.3.90.30.39.00.00</t>
  </si>
  <si>
    <t>3.3.90.30.39.99.00</t>
  </si>
  <si>
    <t>MATERIAL PARA MANUTENÇÃO DE VEÍCULOS</t>
  </si>
  <si>
    <t>OUTROS MATERIAIS PARA MANUTENÇÃO DE VEÍC</t>
  </si>
  <si>
    <t>OUTROS SERVIÇOS DE TERCEIROS - PESSOA JUR</t>
  </si>
  <si>
    <t>3.3.90.39.03.00.00</t>
  </si>
  <si>
    <t>COMISSÕES, CORRETAGENS E CUSTÓDIA</t>
  </si>
  <si>
    <t>3.3.90.39.19.00.00</t>
  </si>
  <si>
    <t>MANUTENÇÃO E CONSERVAÇÃO DE VEÍCULOS</t>
  </si>
  <si>
    <t>3.3.90.39.19.99.00</t>
  </si>
  <si>
    <t xml:space="preserve">CONTRIBUIÇÃO PARA O PIS/PASEP </t>
  </si>
  <si>
    <t xml:space="preserve">MATERIAL PARA MANUTENÇÃO DE VEÍCULOS </t>
  </si>
  <si>
    <t>OUTROS SERVIÇOS DE MANUTENÇÃO E CONSERV</t>
  </si>
  <si>
    <t>OUTRAS DESPESAS VARIÁVEIS - PESSOA JURÍDICA</t>
  </si>
  <si>
    <t>3.3.90.39.72.00.00</t>
  </si>
  <si>
    <t>VALE-TRANSPORTE</t>
  </si>
  <si>
    <t>3.3.90.39.81.00.00</t>
  </si>
  <si>
    <t xml:space="preserve">SERVIÇOS BANCÁRIOS </t>
  </si>
  <si>
    <t>SERVIÇOS BANCÁRIOS</t>
  </si>
  <si>
    <t>3.3.90.39.50.00.00</t>
  </si>
  <si>
    <t>SERVIÇO MÉDICO - HOSPITALAR, ODONT</t>
  </si>
  <si>
    <t>3.3.90.39.50.99.00</t>
  </si>
  <si>
    <t>3.3.90.39.99.00.00</t>
  </si>
  <si>
    <t>3.3.90.39.99.99.00</t>
  </si>
  <si>
    <t>OUTROS SERVIÇOS DE TERCEIROS, PESS</t>
  </si>
  <si>
    <t>DEMAIS SERVIÇOS DE TERCEIROS, PESS</t>
  </si>
  <si>
    <t>DEMAIS DESP. COM SERV. MÉDICO - HOSP</t>
  </si>
  <si>
    <t>3.3.90.39.19.03.00</t>
  </si>
  <si>
    <t>3.3.90.30.39.01.00</t>
  </si>
  <si>
    <t>PNEUS</t>
  </si>
  <si>
    <t>3.3.90.30.01.01.00</t>
  </si>
  <si>
    <t>ETANOL</t>
  </si>
  <si>
    <t>SERVIÇOS DE ALINHAMENTO, BALANCEAMENTO</t>
  </si>
  <si>
    <t>01/05/2018 a 31/05/2018</t>
  </si>
  <si>
    <t>3.3.90.30.20.00.00</t>
  </si>
  <si>
    <t>MATERIAL DE CAMA, MESA E BANHO</t>
  </si>
  <si>
    <t>3.3.90.30.44.00.00</t>
  </si>
  <si>
    <t xml:space="preserve">MATERIAL DE SINALIZAÇÃO VISUAL </t>
  </si>
  <si>
    <t>3.3.90.39.16.00.00</t>
  </si>
  <si>
    <t>MANUTENÇÃO E CONSERVAÇÃO DE BENS IMOV</t>
  </si>
  <si>
    <t>4.0.00.00.00.00.00</t>
  </si>
  <si>
    <t xml:space="preserve">DESPESAS DE CAPITAL </t>
  </si>
  <si>
    <t>4.4.00.00.00.00.00</t>
  </si>
  <si>
    <t>INVESTIMENTOS</t>
  </si>
  <si>
    <t>4.4.90.00.00.00.00</t>
  </si>
  <si>
    <t>4.4.90.52.00.00.00</t>
  </si>
  <si>
    <t>EQUIPAMENTOS E MATERIAL PERMANENTE</t>
  </si>
  <si>
    <t>4.4.90.52.08.00.00</t>
  </si>
  <si>
    <t>APARELHOS, EQUIP., UT. MÉDICOS-ODO</t>
  </si>
  <si>
    <t xml:space="preserve">MATERIAL DE CAMA, MESA E BANHO </t>
  </si>
  <si>
    <t>OUTROS SERVIÇOS DE TERCEIROS, PESSOA JUR</t>
  </si>
  <si>
    <t>DEMAIS SERVIÇOS DE TERCEIROS, PESSOA 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</si>
</sst>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Border="0" applyProtection="0"/>
    <xf numFmtId="0" fontId="12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2" fontId="7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5" xfId="0" applyNumberFormat="1" applyFont="1" applyBorder="1" applyAlignment="1"/>
    <xf numFmtId="0" fontId="5" fillId="0" borderId="3" xfId="0" applyFont="1" applyFill="1" applyBorder="1"/>
    <xf numFmtId="3" fontId="10" fillId="0" borderId="3" xfId="3" applyNumberFormat="1" applyFont="1" applyFill="1" applyBorder="1" applyAlignment="1">
      <alignment horizontal="right" vertical="center"/>
    </xf>
    <xf numFmtId="43" fontId="1" fillId="0" borderId="3" xfId="1" applyFont="1" applyFill="1" applyBorder="1" applyAlignment="1">
      <alignment horizontal="center"/>
    </xf>
    <xf numFmtId="43" fontId="0" fillId="0" borderId="3" xfId="0" applyNumberFormat="1" applyFont="1" applyFill="1" applyBorder="1"/>
    <xf numFmtId="164" fontId="0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43" fontId="1" fillId="0" borderId="3" xfId="1" applyFont="1" applyFill="1" applyBorder="1" applyAlignment="1">
      <alignment horizontal="right"/>
    </xf>
    <xf numFmtId="164" fontId="1" fillId="0" borderId="3" xfId="1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/>
    <xf numFmtId="17" fontId="0" fillId="0" borderId="3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3" fontId="10" fillId="2" borderId="3" xfId="3" applyNumberFormat="1" applyFont="1" applyFill="1" applyBorder="1" applyAlignment="1">
      <alignment horizontal="right" vertical="center"/>
    </xf>
    <xf numFmtId="17" fontId="0" fillId="0" borderId="5" xfId="0" applyNumberFormat="1" applyFont="1" applyFill="1" applyBorder="1" applyAlignment="1">
      <alignment horizontal="center"/>
    </xf>
    <xf numFmtId="43" fontId="0" fillId="3" borderId="3" xfId="0" applyNumberFormat="1" applyFont="1" applyFill="1" applyBorder="1"/>
    <xf numFmtId="0" fontId="0" fillId="3" borderId="3" xfId="0" applyFont="1" applyFill="1" applyBorder="1"/>
    <xf numFmtId="43" fontId="1" fillId="0" borderId="3" xfId="1" applyFont="1" applyFill="1" applyBorder="1"/>
    <xf numFmtId="0" fontId="6" fillId="0" borderId="3" xfId="0" applyFont="1" applyFill="1" applyBorder="1"/>
    <xf numFmtId="3" fontId="6" fillId="0" borderId="3" xfId="0" applyNumberFormat="1" applyFont="1" applyBorder="1" applyAlignment="1">
      <alignment horizontal="right"/>
    </xf>
    <xf numFmtId="43" fontId="6" fillId="0" borderId="3" xfId="0" applyNumberFormat="1" applyFont="1" applyBorder="1" applyAlignment="1">
      <alignment horizontal="center"/>
    </xf>
    <xf numFmtId="43" fontId="6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/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5" fillId="0" borderId="9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/>
    <xf numFmtId="10" fontId="0" fillId="0" borderId="0" xfId="2" applyNumberFormat="1" applyFont="1"/>
    <xf numFmtId="4" fontId="3" fillId="0" borderId="0" xfId="1" applyNumberFormat="1" applyFont="1" applyAlignment="1">
      <alignment vertical="center" wrapText="1"/>
    </xf>
    <xf numFmtId="4" fontId="0" fillId="0" borderId="0" xfId="0" applyNumberFormat="1" applyFont="1"/>
    <xf numFmtId="14" fontId="0" fillId="0" borderId="0" xfId="0" applyNumberFormat="1" applyFont="1" applyAlignment="1"/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/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4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vertical="center" shrinkToFit="1"/>
    </xf>
    <xf numFmtId="2" fontId="10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 shrinkToFit="1"/>
    </xf>
    <xf numFmtId="2" fontId="11" fillId="0" borderId="0" xfId="0" applyNumberFormat="1" applyFont="1" applyFill="1" applyBorder="1" applyAlignment="1">
      <alignment vertical="center" shrinkToFit="1"/>
    </xf>
    <xf numFmtId="2" fontId="5" fillId="0" borderId="0" xfId="4" applyNumberFormat="1" applyFont="1" applyFill="1" applyBorder="1" applyAlignment="1">
      <alignment horizontal="right" vertical="top" indent="4" shrinkToFit="1"/>
    </xf>
    <xf numFmtId="2" fontId="5" fillId="0" borderId="0" xfId="4" applyNumberFormat="1" applyFont="1" applyFill="1" applyBorder="1" applyAlignment="1">
      <alignment horizontal="right" vertical="top" indent="2" shrinkToFit="1"/>
    </xf>
    <xf numFmtId="4" fontId="5" fillId="0" borderId="0" xfId="4" applyNumberFormat="1" applyFont="1" applyFill="1" applyBorder="1" applyAlignment="1">
      <alignment horizontal="right" vertical="top" indent="2" shrinkToFit="1"/>
    </xf>
    <xf numFmtId="4" fontId="5" fillId="0" borderId="0" xfId="4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horizontal="right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4" fontId="0" fillId="0" borderId="0" xfId="5" applyFont="1" applyFill="1" applyBorder="1" applyAlignment="1">
      <alignment horizontal="left" vertical="top"/>
    </xf>
    <xf numFmtId="44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165" fontId="0" fillId="0" borderId="0" xfId="2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vertical="center" shrinkToFit="1"/>
    </xf>
    <xf numFmtId="2" fontId="5" fillId="0" borderId="0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5" applyNumberFormat="1" applyFont="1" applyFill="1" applyBorder="1" applyAlignment="1">
      <alignment horizontal="left" vertical="top"/>
    </xf>
    <xf numFmtId="0" fontId="0" fillId="0" borderId="0" xfId="2" applyNumberFormat="1" applyFont="1" applyFill="1" applyBorder="1" applyAlignment="1">
      <alignment horizontal="left" vertical="top"/>
    </xf>
    <xf numFmtId="2" fontId="0" fillId="0" borderId="0" xfId="2" applyNumberFormat="1" applyFont="1" applyFill="1" applyBorder="1" applyAlignment="1">
      <alignment horizontal="left" vertical="top"/>
    </xf>
    <xf numFmtId="2" fontId="0" fillId="0" borderId="0" xfId="2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44" fontId="3" fillId="0" borderId="0" xfId="5" applyFont="1" applyFill="1" applyBorder="1" applyAlignment="1">
      <alignment horizontal="left" vertical="top"/>
    </xf>
    <xf numFmtId="0" fontId="3" fillId="0" borderId="0" xfId="2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3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6">
    <cellStyle name="Moeda" xfId="5" builtinId="4"/>
    <cellStyle name="Normal" xfId="0" builtinId="0"/>
    <cellStyle name="Normal 2" xfId="4"/>
    <cellStyle name="Normal_ESTIMATIVAS MUNICIPAIS 2011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592455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47625</xdr:colOff>
      <xdr:row>5</xdr:row>
      <xdr:rowOff>9525</xdr:rowOff>
    </xdr:to>
    <xdr:pic>
      <xdr:nvPicPr>
        <xdr:cNvPr id="4" name="Imagem 3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810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66675</xdr:colOff>
      <xdr:row>4</xdr:row>
      <xdr:rowOff>190500</xdr:rowOff>
    </xdr:to>
    <xdr:pic>
      <xdr:nvPicPr>
        <xdr:cNvPr id="6" name="Imagem 5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66675</xdr:colOff>
      <xdr:row>5</xdr:row>
      <xdr:rowOff>0</xdr:rowOff>
    </xdr:to>
    <xdr:pic>
      <xdr:nvPicPr>
        <xdr:cNvPr id="4" name="Imagem 3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66675</xdr:colOff>
      <xdr:row>4</xdr:row>
      <xdr:rowOff>190500</xdr:rowOff>
    </xdr:to>
    <xdr:pic>
      <xdr:nvPicPr>
        <xdr:cNvPr id="4" name="Imagem 3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38100</xdr:colOff>
      <xdr:row>5</xdr:row>
      <xdr:rowOff>9525</xdr:rowOff>
    </xdr:to>
    <xdr:pic>
      <xdr:nvPicPr>
        <xdr:cNvPr id="4" name="Imagem 3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66675</xdr:colOff>
      <xdr:row>5</xdr:row>
      <xdr:rowOff>9525</xdr:rowOff>
    </xdr:to>
    <xdr:pic>
      <xdr:nvPicPr>
        <xdr:cNvPr id="4" name="Imagem 3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57150</xdr:rowOff>
    </xdr:from>
    <xdr:to>
      <xdr:col>5</xdr:col>
      <xdr:colOff>200025</xdr:colOff>
      <xdr:row>4</xdr:row>
      <xdr:rowOff>102869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847725"/>
          <a:ext cx="6362700" cy="45719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6600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5</xdr:row>
      <xdr:rowOff>0</xdr:rowOff>
    </xdr:to>
    <xdr:pic>
      <xdr:nvPicPr>
        <xdr:cNvPr id="4" name="Imagem 3" descr="D:\Trabalhos\CONSAMU\NOVA LOGO FINAL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" zoomScale="115" zoomScaleNormal="100" zoomScaleSheetLayoutView="115" zoomScalePageLayoutView="115" workbookViewId="0">
      <selection activeCell="A47" sqref="A47"/>
    </sheetView>
  </sheetViews>
  <sheetFormatPr defaultRowHeight="15" x14ac:dyDescent="0.25"/>
  <cols>
    <col min="1" max="1" width="28" style="42" bestFit="1" customWidth="1"/>
    <col min="2" max="2" width="12" style="43" bestFit="1" customWidth="1"/>
    <col min="3" max="3" width="13.7109375" style="44" bestFit="1" customWidth="1"/>
    <col min="4" max="4" width="15.140625" style="44" bestFit="1" customWidth="1"/>
    <col min="5" max="5" width="15.140625" style="44" customWidth="1"/>
    <col min="6" max="6" width="15" style="8" hidden="1" customWidth="1"/>
    <col min="7" max="7" width="13.85546875" style="8" hidden="1" customWidth="1"/>
    <col min="8" max="9" width="15.42578125" style="8" customWidth="1"/>
    <col min="10" max="10" width="15.5703125" style="8" hidden="1" customWidth="1"/>
    <col min="11" max="11" width="17.5703125" style="8" hidden="1" customWidth="1"/>
    <col min="12" max="12" width="12" style="9" bestFit="1" customWidth="1"/>
    <col min="13" max="245" width="9.140625" style="9"/>
    <col min="246" max="246" width="28.85546875" style="9" customWidth="1"/>
    <col min="247" max="247" width="12" style="9" bestFit="1" customWidth="1"/>
    <col min="248" max="248" width="14" style="9" bestFit="1" customWidth="1"/>
    <col min="249" max="250" width="14.28515625" style="9" bestFit="1" customWidth="1"/>
    <col min="251" max="251" width="10.7109375" style="9" bestFit="1" customWidth="1"/>
    <col min="252" max="252" width="14.85546875" style="9" customWidth="1"/>
    <col min="253" max="255" width="13.28515625" style="9" bestFit="1" customWidth="1"/>
    <col min="256" max="501" width="9.140625" style="9"/>
    <col min="502" max="502" width="28.85546875" style="9" customWidth="1"/>
    <col min="503" max="503" width="12" style="9" bestFit="1" customWidth="1"/>
    <col min="504" max="504" width="14" style="9" bestFit="1" customWidth="1"/>
    <col min="505" max="506" width="14.28515625" style="9" bestFit="1" customWidth="1"/>
    <col min="507" max="507" width="10.7109375" style="9" bestFit="1" customWidth="1"/>
    <col min="508" max="508" width="14.85546875" style="9" customWidth="1"/>
    <col min="509" max="511" width="13.28515625" style="9" bestFit="1" customWidth="1"/>
    <col min="512" max="757" width="9.140625" style="9"/>
    <col min="758" max="758" width="28.85546875" style="9" customWidth="1"/>
    <col min="759" max="759" width="12" style="9" bestFit="1" customWidth="1"/>
    <col min="760" max="760" width="14" style="9" bestFit="1" customWidth="1"/>
    <col min="761" max="762" width="14.28515625" style="9" bestFit="1" customWidth="1"/>
    <col min="763" max="763" width="10.7109375" style="9" bestFit="1" customWidth="1"/>
    <col min="764" max="764" width="14.85546875" style="9" customWidth="1"/>
    <col min="765" max="767" width="13.28515625" style="9" bestFit="1" customWidth="1"/>
    <col min="768" max="1013" width="9.140625" style="9"/>
    <col min="1014" max="1014" width="28.85546875" style="9" customWidth="1"/>
    <col min="1015" max="1015" width="12" style="9" bestFit="1" customWidth="1"/>
    <col min="1016" max="1016" width="14" style="9" bestFit="1" customWidth="1"/>
    <col min="1017" max="1018" width="14.28515625" style="9" bestFit="1" customWidth="1"/>
    <col min="1019" max="1019" width="10.7109375" style="9" bestFit="1" customWidth="1"/>
    <col min="1020" max="1020" width="14.85546875" style="9" customWidth="1"/>
    <col min="1021" max="1023" width="13.28515625" style="9" bestFit="1" customWidth="1"/>
    <col min="1024" max="1269" width="9.140625" style="9"/>
    <col min="1270" max="1270" width="28.85546875" style="9" customWidth="1"/>
    <col min="1271" max="1271" width="12" style="9" bestFit="1" customWidth="1"/>
    <col min="1272" max="1272" width="14" style="9" bestFit="1" customWidth="1"/>
    <col min="1273" max="1274" width="14.28515625" style="9" bestFit="1" customWidth="1"/>
    <col min="1275" max="1275" width="10.7109375" style="9" bestFit="1" customWidth="1"/>
    <col min="1276" max="1276" width="14.85546875" style="9" customWidth="1"/>
    <col min="1277" max="1279" width="13.28515625" style="9" bestFit="1" customWidth="1"/>
    <col min="1280" max="1525" width="9.140625" style="9"/>
    <col min="1526" max="1526" width="28.85546875" style="9" customWidth="1"/>
    <col min="1527" max="1527" width="12" style="9" bestFit="1" customWidth="1"/>
    <col min="1528" max="1528" width="14" style="9" bestFit="1" customWidth="1"/>
    <col min="1529" max="1530" width="14.28515625" style="9" bestFit="1" customWidth="1"/>
    <col min="1531" max="1531" width="10.7109375" style="9" bestFit="1" customWidth="1"/>
    <col min="1532" max="1532" width="14.85546875" style="9" customWidth="1"/>
    <col min="1533" max="1535" width="13.28515625" style="9" bestFit="1" customWidth="1"/>
    <col min="1536" max="1781" width="9.140625" style="9"/>
    <col min="1782" max="1782" width="28.85546875" style="9" customWidth="1"/>
    <col min="1783" max="1783" width="12" style="9" bestFit="1" customWidth="1"/>
    <col min="1784" max="1784" width="14" style="9" bestFit="1" customWidth="1"/>
    <col min="1785" max="1786" width="14.28515625" style="9" bestFit="1" customWidth="1"/>
    <col min="1787" max="1787" width="10.7109375" style="9" bestFit="1" customWidth="1"/>
    <col min="1788" max="1788" width="14.85546875" style="9" customWidth="1"/>
    <col min="1789" max="1791" width="13.28515625" style="9" bestFit="1" customWidth="1"/>
    <col min="1792" max="2037" width="9.140625" style="9"/>
    <col min="2038" max="2038" width="28.85546875" style="9" customWidth="1"/>
    <col min="2039" max="2039" width="12" style="9" bestFit="1" customWidth="1"/>
    <col min="2040" max="2040" width="14" style="9" bestFit="1" customWidth="1"/>
    <col min="2041" max="2042" width="14.28515625" style="9" bestFit="1" customWidth="1"/>
    <col min="2043" max="2043" width="10.7109375" style="9" bestFit="1" customWidth="1"/>
    <col min="2044" max="2044" width="14.85546875" style="9" customWidth="1"/>
    <col min="2045" max="2047" width="13.28515625" style="9" bestFit="1" customWidth="1"/>
    <col min="2048" max="2293" width="9.140625" style="9"/>
    <col min="2294" max="2294" width="28.85546875" style="9" customWidth="1"/>
    <col min="2295" max="2295" width="12" style="9" bestFit="1" customWidth="1"/>
    <col min="2296" max="2296" width="14" style="9" bestFit="1" customWidth="1"/>
    <col min="2297" max="2298" width="14.28515625" style="9" bestFit="1" customWidth="1"/>
    <col min="2299" max="2299" width="10.7109375" style="9" bestFit="1" customWidth="1"/>
    <col min="2300" max="2300" width="14.85546875" style="9" customWidth="1"/>
    <col min="2301" max="2303" width="13.28515625" style="9" bestFit="1" customWidth="1"/>
    <col min="2304" max="2549" width="9.140625" style="9"/>
    <col min="2550" max="2550" width="28.85546875" style="9" customWidth="1"/>
    <col min="2551" max="2551" width="12" style="9" bestFit="1" customWidth="1"/>
    <col min="2552" max="2552" width="14" style="9" bestFit="1" customWidth="1"/>
    <col min="2553" max="2554" width="14.28515625" style="9" bestFit="1" customWidth="1"/>
    <col min="2555" max="2555" width="10.7109375" style="9" bestFit="1" customWidth="1"/>
    <col min="2556" max="2556" width="14.85546875" style="9" customWidth="1"/>
    <col min="2557" max="2559" width="13.28515625" style="9" bestFit="1" customWidth="1"/>
    <col min="2560" max="2805" width="9.140625" style="9"/>
    <col min="2806" max="2806" width="28.85546875" style="9" customWidth="1"/>
    <col min="2807" max="2807" width="12" style="9" bestFit="1" customWidth="1"/>
    <col min="2808" max="2808" width="14" style="9" bestFit="1" customWidth="1"/>
    <col min="2809" max="2810" width="14.28515625" style="9" bestFit="1" customWidth="1"/>
    <col min="2811" max="2811" width="10.7109375" style="9" bestFit="1" customWidth="1"/>
    <col min="2812" max="2812" width="14.85546875" style="9" customWidth="1"/>
    <col min="2813" max="2815" width="13.28515625" style="9" bestFit="1" customWidth="1"/>
    <col min="2816" max="3061" width="9.140625" style="9"/>
    <col min="3062" max="3062" width="28.85546875" style="9" customWidth="1"/>
    <col min="3063" max="3063" width="12" style="9" bestFit="1" customWidth="1"/>
    <col min="3064" max="3064" width="14" style="9" bestFit="1" customWidth="1"/>
    <col min="3065" max="3066" width="14.28515625" style="9" bestFit="1" customWidth="1"/>
    <col min="3067" max="3067" width="10.7109375" style="9" bestFit="1" customWidth="1"/>
    <col min="3068" max="3068" width="14.85546875" style="9" customWidth="1"/>
    <col min="3069" max="3071" width="13.28515625" style="9" bestFit="1" customWidth="1"/>
    <col min="3072" max="3317" width="9.140625" style="9"/>
    <col min="3318" max="3318" width="28.85546875" style="9" customWidth="1"/>
    <col min="3319" max="3319" width="12" style="9" bestFit="1" customWidth="1"/>
    <col min="3320" max="3320" width="14" style="9" bestFit="1" customWidth="1"/>
    <col min="3321" max="3322" width="14.28515625" style="9" bestFit="1" customWidth="1"/>
    <col min="3323" max="3323" width="10.7109375" style="9" bestFit="1" customWidth="1"/>
    <col min="3324" max="3324" width="14.85546875" style="9" customWidth="1"/>
    <col min="3325" max="3327" width="13.28515625" style="9" bestFit="1" customWidth="1"/>
    <col min="3328" max="3573" width="9.140625" style="9"/>
    <col min="3574" max="3574" width="28.85546875" style="9" customWidth="1"/>
    <col min="3575" max="3575" width="12" style="9" bestFit="1" customWidth="1"/>
    <col min="3576" max="3576" width="14" style="9" bestFit="1" customWidth="1"/>
    <col min="3577" max="3578" width="14.28515625" style="9" bestFit="1" customWidth="1"/>
    <col min="3579" max="3579" width="10.7109375" style="9" bestFit="1" customWidth="1"/>
    <col min="3580" max="3580" width="14.85546875" style="9" customWidth="1"/>
    <col min="3581" max="3583" width="13.28515625" style="9" bestFit="1" customWidth="1"/>
    <col min="3584" max="3829" width="9.140625" style="9"/>
    <col min="3830" max="3830" width="28.85546875" style="9" customWidth="1"/>
    <col min="3831" max="3831" width="12" style="9" bestFit="1" customWidth="1"/>
    <col min="3832" max="3832" width="14" style="9" bestFit="1" customWidth="1"/>
    <col min="3833" max="3834" width="14.28515625" style="9" bestFit="1" customWidth="1"/>
    <col min="3835" max="3835" width="10.7109375" style="9" bestFit="1" customWidth="1"/>
    <col min="3836" max="3836" width="14.85546875" style="9" customWidth="1"/>
    <col min="3837" max="3839" width="13.28515625" style="9" bestFit="1" customWidth="1"/>
    <col min="3840" max="4085" width="9.140625" style="9"/>
    <col min="4086" max="4086" width="28.85546875" style="9" customWidth="1"/>
    <col min="4087" max="4087" width="12" style="9" bestFit="1" customWidth="1"/>
    <col min="4088" max="4088" width="14" style="9" bestFit="1" customWidth="1"/>
    <col min="4089" max="4090" width="14.28515625" style="9" bestFit="1" customWidth="1"/>
    <col min="4091" max="4091" width="10.7109375" style="9" bestFit="1" customWidth="1"/>
    <col min="4092" max="4092" width="14.85546875" style="9" customWidth="1"/>
    <col min="4093" max="4095" width="13.28515625" style="9" bestFit="1" customWidth="1"/>
    <col min="4096" max="4341" width="9.140625" style="9"/>
    <col min="4342" max="4342" width="28.85546875" style="9" customWidth="1"/>
    <col min="4343" max="4343" width="12" style="9" bestFit="1" customWidth="1"/>
    <col min="4344" max="4344" width="14" style="9" bestFit="1" customWidth="1"/>
    <col min="4345" max="4346" width="14.28515625" style="9" bestFit="1" customWidth="1"/>
    <col min="4347" max="4347" width="10.7109375" style="9" bestFit="1" customWidth="1"/>
    <col min="4348" max="4348" width="14.85546875" style="9" customWidth="1"/>
    <col min="4349" max="4351" width="13.28515625" style="9" bestFit="1" customWidth="1"/>
    <col min="4352" max="4597" width="9.140625" style="9"/>
    <col min="4598" max="4598" width="28.85546875" style="9" customWidth="1"/>
    <col min="4599" max="4599" width="12" style="9" bestFit="1" customWidth="1"/>
    <col min="4600" max="4600" width="14" style="9" bestFit="1" customWidth="1"/>
    <col min="4601" max="4602" width="14.28515625" style="9" bestFit="1" customWidth="1"/>
    <col min="4603" max="4603" width="10.7109375" style="9" bestFit="1" customWidth="1"/>
    <col min="4604" max="4604" width="14.85546875" style="9" customWidth="1"/>
    <col min="4605" max="4607" width="13.28515625" style="9" bestFit="1" customWidth="1"/>
    <col min="4608" max="4853" width="9.140625" style="9"/>
    <col min="4854" max="4854" width="28.85546875" style="9" customWidth="1"/>
    <col min="4855" max="4855" width="12" style="9" bestFit="1" customWidth="1"/>
    <col min="4856" max="4856" width="14" style="9" bestFit="1" customWidth="1"/>
    <col min="4857" max="4858" width="14.28515625" style="9" bestFit="1" customWidth="1"/>
    <col min="4859" max="4859" width="10.7109375" style="9" bestFit="1" customWidth="1"/>
    <col min="4860" max="4860" width="14.85546875" style="9" customWidth="1"/>
    <col min="4861" max="4863" width="13.28515625" style="9" bestFit="1" customWidth="1"/>
    <col min="4864" max="5109" width="9.140625" style="9"/>
    <col min="5110" max="5110" width="28.85546875" style="9" customWidth="1"/>
    <col min="5111" max="5111" width="12" style="9" bestFit="1" customWidth="1"/>
    <col min="5112" max="5112" width="14" style="9" bestFit="1" customWidth="1"/>
    <col min="5113" max="5114" width="14.28515625" style="9" bestFit="1" customWidth="1"/>
    <col min="5115" max="5115" width="10.7109375" style="9" bestFit="1" customWidth="1"/>
    <col min="5116" max="5116" width="14.85546875" style="9" customWidth="1"/>
    <col min="5117" max="5119" width="13.28515625" style="9" bestFit="1" customWidth="1"/>
    <col min="5120" max="5365" width="9.140625" style="9"/>
    <col min="5366" max="5366" width="28.85546875" style="9" customWidth="1"/>
    <col min="5367" max="5367" width="12" style="9" bestFit="1" customWidth="1"/>
    <col min="5368" max="5368" width="14" style="9" bestFit="1" customWidth="1"/>
    <col min="5369" max="5370" width="14.28515625" style="9" bestFit="1" customWidth="1"/>
    <col min="5371" max="5371" width="10.7109375" style="9" bestFit="1" customWidth="1"/>
    <col min="5372" max="5372" width="14.85546875" style="9" customWidth="1"/>
    <col min="5373" max="5375" width="13.28515625" style="9" bestFit="1" customWidth="1"/>
    <col min="5376" max="5621" width="9.140625" style="9"/>
    <col min="5622" max="5622" width="28.85546875" style="9" customWidth="1"/>
    <col min="5623" max="5623" width="12" style="9" bestFit="1" customWidth="1"/>
    <col min="5624" max="5624" width="14" style="9" bestFit="1" customWidth="1"/>
    <col min="5625" max="5626" width="14.28515625" style="9" bestFit="1" customWidth="1"/>
    <col min="5627" max="5627" width="10.7109375" style="9" bestFit="1" customWidth="1"/>
    <col min="5628" max="5628" width="14.85546875" style="9" customWidth="1"/>
    <col min="5629" max="5631" width="13.28515625" style="9" bestFit="1" customWidth="1"/>
    <col min="5632" max="5877" width="9.140625" style="9"/>
    <col min="5878" max="5878" width="28.85546875" style="9" customWidth="1"/>
    <col min="5879" max="5879" width="12" style="9" bestFit="1" customWidth="1"/>
    <col min="5880" max="5880" width="14" style="9" bestFit="1" customWidth="1"/>
    <col min="5881" max="5882" width="14.28515625" style="9" bestFit="1" customWidth="1"/>
    <col min="5883" max="5883" width="10.7109375" style="9" bestFit="1" customWidth="1"/>
    <col min="5884" max="5884" width="14.85546875" style="9" customWidth="1"/>
    <col min="5885" max="5887" width="13.28515625" style="9" bestFit="1" customWidth="1"/>
    <col min="5888" max="6133" width="9.140625" style="9"/>
    <col min="6134" max="6134" width="28.85546875" style="9" customWidth="1"/>
    <col min="6135" max="6135" width="12" style="9" bestFit="1" customWidth="1"/>
    <col min="6136" max="6136" width="14" style="9" bestFit="1" customWidth="1"/>
    <col min="6137" max="6138" width="14.28515625" style="9" bestFit="1" customWidth="1"/>
    <col min="6139" max="6139" width="10.7109375" style="9" bestFit="1" customWidth="1"/>
    <col min="6140" max="6140" width="14.85546875" style="9" customWidth="1"/>
    <col min="6141" max="6143" width="13.28515625" style="9" bestFit="1" customWidth="1"/>
    <col min="6144" max="6389" width="9.140625" style="9"/>
    <col min="6390" max="6390" width="28.85546875" style="9" customWidth="1"/>
    <col min="6391" max="6391" width="12" style="9" bestFit="1" customWidth="1"/>
    <col min="6392" max="6392" width="14" style="9" bestFit="1" customWidth="1"/>
    <col min="6393" max="6394" width="14.28515625" style="9" bestFit="1" customWidth="1"/>
    <col min="6395" max="6395" width="10.7109375" style="9" bestFit="1" customWidth="1"/>
    <col min="6396" max="6396" width="14.85546875" style="9" customWidth="1"/>
    <col min="6397" max="6399" width="13.28515625" style="9" bestFit="1" customWidth="1"/>
    <col min="6400" max="6645" width="9.140625" style="9"/>
    <col min="6646" max="6646" width="28.85546875" style="9" customWidth="1"/>
    <col min="6647" max="6647" width="12" style="9" bestFit="1" customWidth="1"/>
    <col min="6648" max="6648" width="14" style="9" bestFit="1" customWidth="1"/>
    <col min="6649" max="6650" width="14.28515625" style="9" bestFit="1" customWidth="1"/>
    <col min="6651" max="6651" width="10.7109375" style="9" bestFit="1" customWidth="1"/>
    <col min="6652" max="6652" width="14.85546875" style="9" customWidth="1"/>
    <col min="6653" max="6655" width="13.28515625" style="9" bestFit="1" customWidth="1"/>
    <col min="6656" max="6901" width="9.140625" style="9"/>
    <col min="6902" max="6902" width="28.85546875" style="9" customWidth="1"/>
    <col min="6903" max="6903" width="12" style="9" bestFit="1" customWidth="1"/>
    <col min="6904" max="6904" width="14" style="9" bestFit="1" customWidth="1"/>
    <col min="6905" max="6906" width="14.28515625" style="9" bestFit="1" customWidth="1"/>
    <col min="6907" max="6907" width="10.7109375" style="9" bestFit="1" customWidth="1"/>
    <col min="6908" max="6908" width="14.85546875" style="9" customWidth="1"/>
    <col min="6909" max="6911" width="13.28515625" style="9" bestFit="1" customWidth="1"/>
    <col min="6912" max="7157" width="9.140625" style="9"/>
    <col min="7158" max="7158" width="28.85546875" style="9" customWidth="1"/>
    <col min="7159" max="7159" width="12" style="9" bestFit="1" customWidth="1"/>
    <col min="7160" max="7160" width="14" style="9" bestFit="1" customWidth="1"/>
    <col min="7161" max="7162" width="14.28515625" style="9" bestFit="1" customWidth="1"/>
    <col min="7163" max="7163" width="10.7109375" style="9" bestFit="1" customWidth="1"/>
    <col min="7164" max="7164" width="14.85546875" style="9" customWidth="1"/>
    <col min="7165" max="7167" width="13.28515625" style="9" bestFit="1" customWidth="1"/>
    <col min="7168" max="7413" width="9.140625" style="9"/>
    <col min="7414" max="7414" width="28.85546875" style="9" customWidth="1"/>
    <col min="7415" max="7415" width="12" style="9" bestFit="1" customWidth="1"/>
    <col min="7416" max="7416" width="14" style="9" bestFit="1" customWidth="1"/>
    <col min="7417" max="7418" width="14.28515625" style="9" bestFit="1" customWidth="1"/>
    <col min="7419" max="7419" width="10.7109375" style="9" bestFit="1" customWidth="1"/>
    <col min="7420" max="7420" width="14.85546875" style="9" customWidth="1"/>
    <col min="7421" max="7423" width="13.28515625" style="9" bestFit="1" customWidth="1"/>
    <col min="7424" max="7669" width="9.140625" style="9"/>
    <col min="7670" max="7670" width="28.85546875" style="9" customWidth="1"/>
    <col min="7671" max="7671" width="12" style="9" bestFit="1" customWidth="1"/>
    <col min="7672" max="7672" width="14" style="9" bestFit="1" customWidth="1"/>
    <col min="7673" max="7674" width="14.28515625" style="9" bestFit="1" customWidth="1"/>
    <col min="7675" max="7675" width="10.7109375" style="9" bestFit="1" customWidth="1"/>
    <col min="7676" max="7676" width="14.85546875" style="9" customWidth="1"/>
    <col min="7677" max="7679" width="13.28515625" style="9" bestFit="1" customWidth="1"/>
    <col min="7680" max="7925" width="9.140625" style="9"/>
    <col min="7926" max="7926" width="28.85546875" style="9" customWidth="1"/>
    <col min="7927" max="7927" width="12" style="9" bestFit="1" customWidth="1"/>
    <col min="7928" max="7928" width="14" style="9" bestFit="1" customWidth="1"/>
    <col min="7929" max="7930" width="14.28515625" style="9" bestFit="1" customWidth="1"/>
    <col min="7931" max="7931" width="10.7109375" style="9" bestFit="1" customWidth="1"/>
    <col min="7932" max="7932" width="14.85546875" style="9" customWidth="1"/>
    <col min="7933" max="7935" width="13.28515625" style="9" bestFit="1" customWidth="1"/>
    <col min="7936" max="8181" width="9.140625" style="9"/>
    <col min="8182" max="8182" width="28.85546875" style="9" customWidth="1"/>
    <col min="8183" max="8183" width="12" style="9" bestFit="1" customWidth="1"/>
    <col min="8184" max="8184" width="14" style="9" bestFit="1" customWidth="1"/>
    <col min="8185" max="8186" width="14.28515625" style="9" bestFit="1" customWidth="1"/>
    <col min="8187" max="8187" width="10.7109375" style="9" bestFit="1" customWidth="1"/>
    <col min="8188" max="8188" width="14.85546875" style="9" customWidth="1"/>
    <col min="8189" max="8191" width="13.28515625" style="9" bestFit="1" customWidth="1"/>
    <col min="8192" max="8437" width="9.140625" style="9"/>
    <col min="8438" max="8438" width="28.85546875" style="9" customWidth="1"/>
    <col min="8439" max="8439" width="12" style="9" bestFit="1" customWidth="1"/>
    <col min="8440" max="8440" width="14" style="9" bestFit="1" customWidth="1"/>
    <col min="8441" max="8442" width="14.28515625" style="9" bestFit="1" customWidth="1"/>
    <col min="8443" max="8443" width="10.7109375" style="9" bestFit="1" customWidth="1"/>
    <col min="8444" max="8444" width="14.85546875" style="9" customWidth="1"/>
    <col min="8445" max="8447" width="13.28515625" style="9" bestFit="1" customWidth="1"/>
    <col min="8448" max="8693" width="9.140625" style="9"/>
    <col min="8694" max="8694" width="28.85546875" style="9" customWidth="1"/>
    <col min="8695" max="8695" width="12" style="9" bestFit="1" customWidth="1"/>
    <col min="8696" max="8696" width="14" style="9" bestFit="1" customWidth="1"/>
    <col min="8697" max="8698" width="14.28515625" style="9" bestFit="1" customWidth="1"/>
    <col min="8699" max="8699" width="10.7109375" style="9" bestFit="1" customWidth="1"/>
    <col min="8700" max="8700" width="14.85546875" style="9" customWidth="1"/>
    <col min="8701" max="8703" width="13.28515625" style="9" bestFit="1" customWidth="1"/>
    <col min="8704" max="8949" width="9.140625" style="9"/>
    <col min="8950" max="8950" width="28.85546875" style="9" customWidth="1"/>
    <col min="8951" max="8951" width="12" style="9" bestFit="1" customWidth="1"/>
    <col min="8952" max="8952" width="14" style="9" bestFit="1" customWidth="1"/>
    <col min="8953" max="8954" width="14.28515625" style="9" bestFit="1" customWidth="1"/>
    <col min="8955" max="8955" width="10.7109375" style="9" bestFit="1" customWidth="1"/>
    <col min="8956" max="8956" width="14.85546875" style="9" customWidth="1"/>
    <col min="8957" max="8959" width="13.28515625" style="9" bestFit="1" customWidth="1"/>
    <col min="8960" max="9205" width="9.140625" style="9"/>
    <col min="9206" max="9206" width="28.85546875" style="9" customWidth="1"/>
    <col min="9207" max="9207" width="12" style="9" bestFit="1" customWidth="1"/>
    <col min="9208" max="9208" width="14" style="9" bestFit="1" customWidth="1"/>
    <col min="9209" max="9210" width="14.28515625" style="9" bestFit="1" customWidth="1"/>
    <col min="9211" max="9211" width="10.7109375" style="9" bestFit="1" customWidth="1"/>
    <col min="9212" max="9212" width="14.85546875" style="9" customWidth="1"/>
    <col min="9213" max="9215" width="13.28515625" style="9" bestFit="1" customWidth="1"/>
    <col min="9216" max="9461" width="9.140625" style="9"/>
    <col min="9462" max="9462" width="28.85546875" style="9" customWidth="1"/>
    <col min="9463" max="9463" width="12" style="9" bestFit="1" customWidth="1"/>
    <col min="9464" max="9464" width="14" style="9" bestFit="1" customWidth="1"/>
    <col min="9465" max="9466" width="14.28515625" style="9" bestFit="1" customWidth="1"/>
    <col min="9467" max="9467" width="10.7109375" style="9" bestFit="1" customWidth="1"/>
    <col min="9468" max="9468" width="14.85546875" style="9" customWidth="1"/>
    <col min="9469" max="9471" width="13.28515625" style="9" bestFit="1" customWidth="1"/>
    <col min="9472" max="9717" width="9.140625" style="9"/>
    <col min="9718" max="9718" width="28.85546875" style="9" customWidth="1"/>
    <col min="9719" max="9719" width="12" style="9" bestFit="1" customWidth="1"/>
    <col min="9720" max="9720" width="14" style="9" bestFit="1" customWidth="1"/>
    <col min="9721" max="9722" width="14.28515625" style="9" bestFit="1" customWidth="1"/>
    <col min="9723" max="9723" width="10.7109375" style="9" bestFit="1" customWidth="1"/>
    <col min="9724" max="9724" width="14.85546875" style="9" customWidth="1"/>
    <col min="9725" max="9727" width="13.28515625" style="9" bestFit="1" customWidth="1"/>
    <col min="9728" max="9973" width="9.140625" style="9"/>
    <col min="9974" max="9974" width="28.85546875" style="9" customWidth="1"/>
    <col min="9975" max="9975" width="12" style="9" bestFit="1" customWidth="1"/>
    <col min="9976" max="9976" width="14" style="9" bestFit="1" customWidth="1"/>
    <col min="9977" max="9978" width="14.28515625" style="9" bestFit="1" customWidth="1"/>
    <col min="9979" max="9979" width="10.7109375" style="9" bestFit="1" customWidth="1"/>
    <col min="9980" max="9980" width="14.85546875" style="9" customWidth="1"/>
    <col min="9981" max="9983" width="13.28515625" style="9" bestFit="1" customWidth="1"/>
    <col min="9984" max="10229" width="9.140625" style="9"/>
    <col min="10230" max="10230" width="28.85546875" style="9" customWidth="1"/>
    <col min="10231" max="10231" width="12" style="9" bestFit="1" customWidth="1"/>
    <col min="10232" max="10232" width="14" style="9" bestFit="1" customWidth="1"/>
    <col min="10233" max="10234" width="14.28515625" style="9" bestFit="1" customWidth="1"/>
    <col min="10235" max="10235" width="10.7109375" style="9" bestFit="1" customWidth="1"/>
    <col min="10236" max="10236" width="14.85546875" style="9" customWidth="1"/>
    <col min="10237" max="10239" width="13.28515625" style="9" bestFit="1" customWidth="1"/>
    <col min="10240" max="10485" width="9.140625" style="9"/>
    <col min="10486" max="10486" width="28.85546875" style="9" customWidth="1"/>
    <col min="10487" max="10487" width="12" style="9" bestFit="1" customWidth="1"/>
    <col min="10488" max="10488" width="14" style="9" bestFit="1" customWidth="1"/>
    <col min="10489" max="10490" width="14.28515625" style="9" bestFit="1" customWidth="1"/>
    <col min="10491" max="10491" width="10.7109375" style="9" bestFit="1" customWidth="1"/>
    <col min="10492" max="10492" width="14.85546875" style="9" customWidth="1"/>
    <col min="10493" max="10495" width="13.28515625" style="9" bestFit="1" customWidth="1"/>
    <col min="10496" max="10741" width="9.140625" style="9"/>
    <col min="10742" max="10742" width="28.85546875" style="9" customWidth="1"/>
    <col min="10743" max="10743" width="12" style="9" bestFit="1" customWidth="1"/>
    <col min="10744" max="10744" width="14" style="9" bestFit="1" customWidth="1"/>
    <col min="10745" max="10746" width="14.28515625" style="9" bestFit="1" customWidth="1"/>
    <col min="10747" max="10747" width="10.7109375" style="9" bestFit="1" customWidth="1"/>
    <col min="10748" max="10748" width="14.85546875" style="9" customWidth="1"/>
    <col min="10749" max="10751" width="13.28515625" style="9" bestFit="1" customWidth="1"/>
    <col min="10752" max="10997" width="9.140625" style="9"/>
    <col min="10998" max="10998" width="28.85546875" style="9" customWidth="1"/>
    <col min="10999" max="10999" width="12" style="9" bestFit="1" customWidth="1"/>
    <col min="11000" max="11000" width="14" style="9" bestFit="1" customWidth="1"/>
    <col min="11001" max="11002" width="14.28515625" style="9" bestFit="1" customWidth="1"/>
    <col min="11003" max="11003" width="10.7109375" style="9" bestFit="1" customWidth="1"/>
    <col min="11004" max="11004" width="14.85546875" style="9" customWidth="1"/>
    <col min="11005" max="11007" width="13.28515625" style="9" bestFit="1" customWidth="1"/>
    <col min="11008" max="11253" width="9.140625" style="9"/>
    <col min="11254" max="11254" width="28.85546875" style="9" customWidth="1"/>
    <col min="11255" max="11255" width="12" style="9" bestFit="1" customWidth="1"/>
    <col min="11256" max="11256" width="14" style="9" bestFit="1" customWidth="1"/>
    <col min="11257" max="11258" width="14.28515625" style="9" bestFit="1" customWidth="1"/>
    <col min="11259" max="11259" width="10.7109375" style="9" bestFit="1" customWidth="1"/>
    <col min="11260" max="11260" width="14.85546875" style="9" customWidth="1"/>
    <col min="11261" max="11263" width="13.28515625" style="9" bestFit="1" customWidth="1"/>
    <col min="11264" max="11509" width="9.140625" style="9"/>
    <col min="11510" max="11510" width="28.85546875" style="9" customWidth="1"/>
    <col min="11511" max="11511" width="12" style="9" bestFit="1" customWidth="1"/>
    <col min="11512" max="11512" width="14" style="9" bestFit="1" customWidth="1"/>
    <col min="11513" max="11514" width="14.28515625" style="9" bestFit="1" customWidth="1"/>
    <col min="11515" max="11515" width="10.7109375" style="9" bestFit="1" customWidth="1"/>
    <col min="11516" max="11516" width="14.85546875" style="9" customWidth="1"/>
    <col min="11517" max="11519" width="13.28515625" style="9" bestFit="1" customWidth="1"/>
    <col min="11520" max="11765" width="9.140625" style="9"/>
    <col min="11766" max="11766" width="28.85546875" style="9" customWidth="1"/>
    <col min="11767" max="11767" width="12" style="9" bestFit="1" customWidth="1"/>
    <col min="11768" max="11768" width="14" style="9" bestFit="1" customWidth="1"/>
    <col min="11769" max="11770" width="14.28515625" style="9" bestFit="1" customWidth="1"/>
    <col min="11771" max="11771" width="10.7109375" style="9" bestFit="1" customWidth="1"/>
    <col min="11772" max="11772" width="14.85546875" style="9" customWidth="1"/>
    <col min="11773" max="11775" width="13.28515625" style="9" bestFit="1" customWidth="1"/>
    <col min="11776" max="12021" width="9.140625" style="9"/>
    <col min="12022" max="12022" width="28.85546875" style="9" customWidth="1"/>
    <col min="12023" max="12023" width="12" style="9" bestFit="1" customWidth="1"/>
    <col min="12024" max="12024" width="14" style="9" bestFit="1" customWidth="1"/>
    <col min="12025" max="12026" width="14.28515625" style="9" bestFit="1" customWidth="1"/>
    <col min="12027" max="12027" width="10.7109375" style="9" bestFit="1" customWidth="1"/>
    <col min="12028" max="12028" width="14.85546875" style="9" customWidth="1"/>
    <col min="12029" max="12031" width="13.28515625" style="9" bestFit="1" customWidth="1"/>
    <col min="12032" max="12277" width="9.140625" style="9"/>
    <col min="12278" max="12278" width="28.85546875" style="9" customWidth="1"/>
    <col min="12279" max="12279" width="12" style="9" bestFit="1" customWidth="1"/>
    <col min="12280" max="12280" width="14" style="9" bestFit="1" customWidth="1"/>
    <col min="12281" max="12282" width="14.28515625" style="9" bestFit="1" customWidth="1"/>
    <col min="12283" max="12283" width="10.7109375" style="9" bestFit="1" customWidth="1"/>
    <col min="12284" max="12284" width="14.85546875" style="9" customWidth="1"/>
    <col min="12285" max="12287" width="13.28515625" style="9" bestFit="1" customWidth="1"/>
    <col min="12288" max="12533" width="9.140625" style="9"/>
    <col min="12534" max="12534" width="28.85546875" style="9" customWidth="1"/>
    <col min="12535" max="12535" width="12" style="9" bestFit="1" customWidth="1"/>
    <col min="12536" max="12536" width="14" style="9" bestFit="1" customWidth="1"/>
    <col min="12537" max="12538" width="14.28515625" style="9" bestFit="1" customWidth="1"/>
    <col min="12539" max="12539" width="10.7109375" style="9" bestFit="1" customWidth="1"/>
    <col min="12540" max="12540" width="14.85546875" style="9" customWidth="1"/>
    <col min="12541" max="12543" width="13.28515625" style="9" bestFit="1" customWidth="1"/>
    <col min="12544" max="12789" width="9.140625" style="9"/>
    <col min="12790" max="12790" width="28.85546875" style="9" customWidth="1"/>
    <col min="12791" max="12791" width="12" style="9" bestFit="1" customWidth="1"/>
    <col min="12792" max="12792" width="14" style="9" bestFit="1" customWidth="1"/>
    <col min="12793" max="12794" width="14.28515625" style="9" bestFit="1" customWidth="1"/>
    <col min="12795" max="12795" width="10.7109375" style="9" bestFit="1" customWidth="1"/>
    <col min="12796" max="12796" width="14.85546875" style="9" customWidth="1"/>
    <col min="12797" max="12799" width="13.28515625" style="9" bestFit="1" customWidth="1"/>
    <col min="12800" max="13045" width="9.140625" style="9"/>
    <col min="13046" max="13046" width="28.85546875" style="9" customWidth="1"/>
    <col min="13047" max="13047" width="12" style="9" bestFit="1" customWidth="1"/>
    <col min="13048" max="13048" width="14" style="9" bestFit="1" customWidth="1"/>
    <col min="13049" max="13050" width="14.28515625" style="9" bestFit="1" customWidth="1"/>
    <col min="13051" max="13051" width="10.7109375" style="9" bestFit="1" customWidth="1"/>
    <col min="13052" max="13052" width="14.85546875" style="9" customWidth="1"/>
    <col min="13053" max="13055" width="13.28515625" style="9" bestFit="1" customWidth="1"/>
    <col min="13056" max="13301" width="9.140625" style="9"/>
    <col min="13302" max="13302" width="28.85546875" style="9" customWidth="1"/>
    <col min="13303" max="13303" width="12" style="9" bestFit="1" customWidth="1"/>
    <col min="13304" max="13304" width="14" style="9" bestFit="1" customWidth="1"/>
    <col min="13305" max="13306" width="14.28515625" style="9" bestFit="1" customWidth="1"/>
    <col min="13307" max="13307" width="10.7109375" style="9" bestFit="1" customWidth="1"/>
    <col min="13308" max="13308" width="14.85546875" style="9" customWidth="1"/>
    <col min="13309" max="13311" width="13.28515625" style="9" bestFit="1" customWidth="1"/>
    <col min="13312" max="13557" width="9.140625" style="9"/>
    <col min="13558" max="13558" width="28.85546875" style="9" customWidth="1"/>
    <col min="13559" max="13559" width="12" style="9" bestFit="1" customWidth="1"/>
    <col min="13560" max="13560" width="14" style="9" bestFit="1" customWidth="1"/>
    <col min="13561" max="13562" width="14.28515625" style="9" bestFit="1" customWidth="1"/>
    <col min="13563" max="13563" width="10.7109375" style="9" bestFit="1" customWidth="1"/>
    <col min="13564" max="13564" width="14.85546875" style="9" customWidth="1"/>
    <col min="13565" max="13567" width="13.28515625" style="9" bestFit="1" customWidth="1"/>
    <col min="13568" max="13813" width="9.140625" style="9"/>
    <col min="13814" max="13814" width="28.85546875" style="9" customWidth="1"/>
    <col min="13815" max="13815" width="12" style="9" bestFit="1" customWidth="1"/>
    <col min="13816" max="13816" width="14" style="9" bestFit="1" customWidth="1"/>
    <col min="13817" max="13818" width="14.28515625" style="9" bestFit="1" customWidth="1"/>
    <col min="13819" max="13819" width="10.7109375" style="9" bestFit="1" customWidth="1"/>
    <col min="13820" max="13820" width="14.85546875" style="9" customWidth="1"/>
    <col min="13821" max="13823" width="13.28515625" style="9" bestFit="1" customWidth="1"/>
    <col min="13824" max="14069" width="9.140625" style="9"/>
    <col min="14070" max="14070" width="28.85546875" style="9" customWidth="1"/>
    <col min="14071" max="14071" width="12" style="9" bestFit="1" customWidth="1"/>
    <col min="14072" max="14072" width="14" style="9" bestFit="1" customWidth="1"/>
    <col min="14073" max="14074" width="14.28515625" style="9" bestFit="1" customWidth="1"/>
    <col min="14075" max="14075" width="10.7109375" style="9" bestFit="1" customWidth="1"/>
    <col min="14076" max="14076" width="14.85546875" style="9" customWidth="1"/>
    <col min="14077" max="14079" width="13.28515625" style="9" bestFit="1" customWidth="1"/>
    <col min="14080" max="14325" width="9.140625" style="9"/>
    <col min="14326" max="14326" width="28.85546875" style="9" customWidth="1"/>
    <col min="14327" max="14327" width="12" style="9" bestFit="1" customWidth="1"/>
    <col min="14328" max="14328" width="14" style="9" bestFit="1" customWidth="1"/>
    <col min="14329" max="14330" width="14.28515625" style="9" bestFit="1" customWidth="1"/>
    <col min="14331" max="14331" width="10.7109375" style="9" bestFit="1" customWidth="1"/>
    <col min="14332" max="14332" width="14.85546875" style="9" customWidth="1"/>
    <col min="14333" max="14335" width="13.28515625" style="9" bestFit="1" customWidth="1"/>
    <col min="14336" max="14581" width="9.140625" style="9"/>
    <col min="14582" max="14582" width="28.85546875" style="9" customWidth="1"/>
    <col min="14583" max="14583" width="12" style="9" bestFit="1" customWidth="1"/>
    <col min="14584" max="14584" width="14" style="9" bestFit="1" customWidth="1"/>
    <col min="14585" max="14586" width="14.28515625" style="9" bestFit="1" customWidth="1"/>
    <col min="14587" max="14587" width="10.7109375" style="9" bestFit="1" customWidth="1"/>
    <col min="14588" max="14588" width="14.85546875" style="9" customWidth="1"/>
    <col min="14589" max="14591" width="13.28515625" style="9" bestFit="1" customWidth="1"/>
    <col min="14592" max="14837" width="9.140625" style="9"/>
    <col min="14838" max="14838" width="28.85546875" style="9" customWidth="1"/>
    <col min="14839" max="14839" width="12" style="9" bestFit="1" customWidth="1"/>
    <col min="14840" max="14840" width="14" style="9" bestFit="1" customWidth="1"/>
    <col min="14841" max="14842" width="14.28515625" style="9" bestFit="1" customWidth="1"/>
    <col min="14843" max="14843" width="10.7109375" style="9" bestFit="1" customWidth="1"/>
    <col min="14844" max="14844" width="14.85546875" style="9" customWidth="1"/>
    <col min="14845" max="14847" width="13.28515625" style="9" bestFit="1" customWidth="1"/>
    <col min="14848" max="15093" width="9.140625" style="9"/>
    <col min="15094" max="15094" width="28.85546875" style="9" customWidth="1"/>
    <col min="15095" max="15095" width="12" style="9" bestFit="1" customWidth="1"/>
    <col min="15096" max="15096" width="14" style="9" bestFit="1" customWidth="1"/>
    <col min="15097" max="15098" width="14.28515625" style="9" bestFit="1" customWidth="1"/>
    <col min="15099" max="15099" width="10.7109375" style="9" bestFit="1" customWidth="1"/>
    <col min="15100" max="15100" width="14.85546875" style="9" customWidth="1"/>
    <col min="15101" max="15103" width="13.28515625" style="9" bestFit="1" customWidth="1"/>
    <col min="15104" max="15349" width="9.140625" style="9"/>
    <col min="15350" max="15350" width="28.85546875" style="9" customWidth="1"/>
    <col min="15351" max="15351" width="12" style="9" bestFit="1" customWidth="1"/>
    <col min="15352" max="15352" width="14" style="9" bestFit="1" customWidth="1"/>
    <col min="15353" max="15354" width="14.28515625" style="9" bestFit="1" customWidth="1"/>
    <col min="15355" max="15355" width="10.7109375" style="9" bestFit="1" customWidth="1"/>
    <col min="15356" max="15356" width="14.85546875" style="9" customWidth="1"/>
    <col min="15357" max="15359" width="13.28515625" style="9" bestFit="1" customWidth="1"/>
    <col min="15360" max="15605" width="9.140625" style="9"/>
    <col min="15606" max="15606" width="28.85546875" style="9" customWidth="1"/>
    <col min="15607" max="15607" width="12" style="9" bestFit="1" customWidth="1"/>
    <col min="15608" max="15608" width="14" style="9" bestFit="1" customWidth="1"/>
    <col min="15609" max="15610" width="14.28515625" style="9" bestFit="1" customWidth="1"/>
    <col min="15611" max="15611" width="10.7109375" style="9" bestFit="1" customWidth="1"/>
    <col min="15612" max="15612" width="14.85546875" style="9" customWidth="1"/>
    <col min="15613" max="15615" width="13.28515625" style="9" bestFit="1" customWidth="1"/>
    <col min="15616" max="15861" width="9.140625" style="9"/>
    <col min="15862" max="15862" width="28.85546875" style="9" customWidth="1"/>
    <col min="15863" max="15863" width="12" style="9" bestFit="1" customWidth="1"/>
    <col min="15864" max="15864" width="14" style="9" bestFit="1" customWidth="1"/>
    <col min="15865" max="15866" width="14.28515625" style="9" bestFit="1" customWidth="1"/>
    <col min="15867" max="15867" width="10.7109375" style="9" bestFit="1" customWidth="1"/>
    <col min="15868" max="15868" width="14.85546875" style="9" customWidth="1"/>
    <col min="15869" max="15871" width="13.28515625" style="9" bestFit="1" customWidth="1"/>
    <col min="15872" max="16117" width="9.140625" style="9"/>
    <col min="16118" max="16118" width="28.85546875" style="9" customWidth="1"/>
    <col min="16119" max="16119" width="12" style="9" bestFit="1" customWidth="1"/>
    <col min="16120" max="16120" width="14" style="9" bestFit="1" customWidth="1"/>
    <col min="16121" max="16122" width="14.28515625" style="9" bestFit="1" customWidth="1"/>
    <col min="16123" max="16123" width="10.7109375" style="9" bestFit="1" customWidth="1"/>
    <col min="16124" max="16124" width="14.85546875" style="9" customWidth="1"/>
    <col min="16125" max="16127" width="13.28515625" style="9" bestFit="1" customWidth="1"/>
    <col min="16128" max="16384" width="9.140625" style="9"/>
  </cols>
  <sheetData>
    <row r="1" spans="1:11" ht="15" hidden="1" customHeight="1" x14ac:dyDescent="0.25">
      <c r="A1" s="4"/>
      <c r="B1" s="5"/>
      <c r="C1" s="6">
        <v>1.06</v>
      </c>
      <c r="D1" s="6">
        <v>1.39</v>
      </c>
      <c r="E1" s="6"/>
      <c r="F1" s="7"/>
      <c r="G1" s="7"/>
      <c r="H1" s="7"/>
      <c r="I1" s="7"/>
    </row>
    <row r="2" spans="1:11" x14ac:dyDescent="0.25">
      <c r="A2" s="99" t="s">
        <v>68</v>
      </c>
      <c r="B2" s="100" t="s">
        <v>69</v>
      </c>
      <c r="C2" s="100"/>
      <c r="D2" s="100"/>
      <c r="E2" s="100"/>
      <c r="F2" s="10"/>
      <c r="G2" s="10"/>
      <c r="H2" s="100" t="s">
        <v>70</v>
      </c>
      <c r="I2" s="100"/>
      <c r="J2" s="11"/>
      <c r="K2" s="12"/>
    </row>
    <row r="3" spans="1:11" s="8" customFormat="1" ht="18" customHeight="1" x14ac:dyDescent="0.25">
      <c r="A3" s="99"/>
      <c r="B3" s="101" t="s">
        <v>20</v>
      </c>
      <c r="C3" s="102" t="s">
        <v>71</v>
      </c>
      <c r="D3" s="103" t="s">
        <v>72</v>
      </c>
      <c r="E3" s="94" t="s">
        <v>21</v>
      </c>
      <c r="F3" s="104" t="s">
        <v>73</v>
      </c>
      <c r="G3" s="105" t="s">
        <v>74</v>
      </c>
      <c r="H3" s="106" t="s">
        <v>75</v>
      </c>
      <c r="I3" s="94" t="s">
        <v>21</v>
      </c>
      <c r="J3" s="95" t="s">
        <v>76</v>
      </c>
      <c r="K3" s="97" t="s">
        <v>77</v>
      </c>
    </row>
    <row r="4" spans="1:11" s="8" customFormat="1" ht="24" customHeight="1" x14ac:dyDescent="0.25">
      <c r="A4" s="99"/>
      <c r="B4" s="101"/>
      <c r="C4" s="102"/>
      <c r="D4" s="103"/>
      <c r="E4" s="94"/>
      <c r="F4" s="104"/>
      <c r="G4" s="105"/>
      <c r="H4" s="106"/>
      <c r="I4" s="94"/>
      <c r="J4" s="96"/>
      <c r="K4" s="98"/>
    </row>
    <row r="5" spans="1:11" s="22" customFormat="1" ht="18.75" customHeight="1" x14ac:dyDescent="0.25">
      <c r="A5" s="13" t="s">
        <v>22</v>
      </c>
      <c r="B5" s="14">
        <v>2915</v>
      </c>
      <c r="C5" s="15">
        <f>B5*$C$1</f>
        <v>3089.9</v>
      </c>
      <c r="D5" s="16">
        <f t="shared" ref="D5:D47" si="0">C5*12</f>
        <v>37078.800000000003</v>
      </c>
      <c r="E5" s="17">
        <f>D5/$D$48</f>
        <v>2.5117610514458232E-3</v>
      </c>
      <c r="F5" s="18" t="s">
        <v>78</v>
      </c>
      <c r="G5" s="18" t="s">
        <v>79</v>
      </c>
      <c r="H5" s="19">
        <v>45949.75</v>
      </c>
      <c r="I5" s="20">
        <f>H5/$H$48</f>
        <v>3.1477881902100655E-3</v>
      </c>
      <c r="J5" s="21" t="s">
        <v>80</v>
      </c>
      <c r="K5" s="18" t="s">
        <v>79</v>
      </c>
    </row>
    <row r="6" spans="1:11" s="22" customFormat="1" ht="18.75" customHeight="1" x14ac:dyDescent="0.25">
      <c r="A6" s="13" t="s">
        <v>23</v>
      </c>
      <c r="B6" s="14">
        <v>34027</v>
      </c>
      <c r="C6" s="15">
        <f>B6*$D$1</f>
        <v>47297.53</v>
      </c>
      <c r="D6" s="16">
        <f t="shared" si="0"/>
        <v>567570.36</v>
      </c>
      <c r="E6" s="17">
        <f t="shared" ref="E6:E47" si="1">D6/$D$48</f>
        <v>3.8447876527910402E-2</v>
      </c>
      <c r="F6" s="23" t="s">
        <v>81</v>
      </c>
      <c r="G6" s="18" t="s">
        <v>82</v>
      </c>
      <c r="H6" s="19">
        <v>536374.69999999995</v>
      </c>
      <c r="I6" s="20">
        <f t="shared" ref="I6:I47" si="2">H6/$H$48</f>
        <v>3.6744355435828636E-2</v>
      </c>
      <c r="J6" s="24" t="s">
        <v>83</v>
      </c>
      <c r="K6" s="18" t="s">
        <v>82</v>
      </c>
    </row>
    <row r="7" spans="1:11" s="22" customFormat="1" ht="18.75" customHeight="1" x14ac:dyDescent="0.25">
      <c r="A7" s="13" t="s">
        <v>24</v>
      </c>
      <c r="B7" s="14">
        <v>7968</v>
      </c>
      <c r="C7" s="15">
        <f>B7*$C$1</f>
        <v>8446.08</v>
      </c>
      <c r="D7" s="16">
        <f t="shared" si="0"/>
        <v>101352.95999999999</v>
      </c>
      <c r="E7" s="17">
        <f t="shared" si="1"/>
        <v>6.8657674298182904E-3</v>
      </c>
      <c r="F7" s="18" t="s">
        <v>84</v>
      </c>
      <c r="G7" s="18" t="s">
        <v>85</v>
      </c>
      <c r="H7" s="19">
        <v>125601.25</v>
      </c>
      <c r="I7" s="20">
        <f t="shared" si="2"/>
        <v>8.6043151796391052E-3</v>
      </c>
      <c r="J7" s="21" t="s">
        <v>86</v>
      </c>
      <c r="K7" s="18" t="s">
        <v>85</v>
      </c>
    </row>
    <row r="8" spans="1:11" s="22" customFormat="1" ht="18.75" customHeight="1" x14ac:dyDescent="0.25">
      <c r="A8" s="13" t="s">
        <v>25</v>
      </c>
      <c r="B8" s="14">
        <v>5742</v>
      </c>
      <c r="C8" s="15">
        <f>B8*$C$1</f>
        <v>6086.52</v>
      </c>
      <c r="D8" s="16">
        <f t="shared" si="0"/>
        <v>73038.240000000005</v>
      </c>
      <c r="E8" s="17">
        <f t="shared" si="1"/>
        <v>4.9476953541687536E-3</v>
      </c>
      <c r="F8" s="18" t="s">
        <v>87</v>
      </c>
      <c r="G8" s="18" t="s">
        <v>88</v>
      </c>
      <c r="H8" s="19">
        <v>90512.34</v>
      </c>
      <c r="I8" s="20">
        <f t="shared" si="2"/>
        <v>6.2005489675194779E-3</v>
      </c>
      <c r="J8" s="21" t="s">
        <v>89</v>
      </c>
      <c r="K8" s="18" t="s">
        <v>88</v>
      </c>
    </row>
    <row r="9" spans="1:11" s="22" customFormat="1" ht="18.75" customHeight="1" x14ac:dyDescent="0.25">
      <c r="A9" s="13" t="s">
        <v>26</v>
      </c>
      <c r="B9" s="14">
        <v>16611</v>
      </c>
      <c r="C9" s="15">
        <f>B9*$C$1</f>
        <v>17607.66</v>
      </c>
      <c r="D9" s="16">
        <f t="shared" si="0"/>
        <v>211291.91999999998</v>
      </c>
      <c r="E9" s="17">
        <f t="shared" si="1"/>
        <v>1.4313160489045133E-2</v>
      </c>
      <c r="F9" s="18" t="s">
        <v>90</v>
      </c>
      <c r="G9" s="18" t="s">
        <v>91</v>
      </c>
      <c r="H9" s="19">
        <v>261842.66</v>
      </c>
      <c r="I9" s="20">
        <f t="shared" si="2"/>
        <v>1.7937534651248147E-2</v>
      </c>
      <c r="J9" s="21" t="s">
        <v>92</v>
      </c>
      <c r="K9" s="18" t="s">
        <v>91</v>
      </c>
    </row>
    <row r="10" spans="1:11" s="22" customFormat="1" ht="18.75" customHeight="1" x14ac:dyDescent="0.25">
      <c r="A10" s="13" t="s">
        <v>27</v>
      </c>
      <c r="B10" s="14">
        <v>4259</v>
      </c>
      <c r="C10" s="15">
        <f>B10*$C$1</f>
        <v>4514.54</v>
      </c>
      <c r="D10" s="16">
        <f t="shared" si="0"/>
        <v>54174.479999999996</v>
      </c>
      <c r="E10" s="17">
        <f t="shared" si="1"/>
        <v>3.6698423046681852E-3</v>
      </c>
      <c r="F10" s="18" t="s">
        <v>93</v>
      </c>
      <c r="G10" s="18" t="s">
        <v>81</v>
      </c>
      <c r="H10" s="19">
        <v>67135.509999999995</v>
      </c>
      <c r="I10" s="20">
        <f t="shared" si="2"/>
        <v>4.5991189401842171E-3</v>
      </c>
      <c r="J10" s="21" t="s">
        <v>94</v>
      </c>
      <c r="K10" s="18" t="s">
        <v>81</v>
      </c>
    </row>
    <row r="11" spans="1:11" s="22" customFormat="1" ht="18.75" customHeight="1" x14ac:dyDescent="0.25">
      <c r="A11" s="13" t="s">
        <v>28</v>
      </c>
      <c r="B11" s="14">
        <v>15724</v>
      </c>
      <c r="C11" s="15">
        <f>B11*$D$1</f>
        <v>21856.359999999997</v>
      </c>
      <c r="D11" s="16">
        <f t="shared" si="0"/>
        <v>262276.31999999995</v>
      </c>
      <c r="E11" s="17">
        <f t="shared" si="1"/>
        <v>1.7766903063004762E-2</v>
      </c>
      <c r="F11" s="18" t="s">
        <v>95</v>
      </c>
      <c r="G11" s="18" t="s">
        <v>78</v>
      </c>
      <c r="H11" s="19">
        <v>247860.69</v>
      </c>
      <c r="I11" s="20">
        <f t="shared" si="2"/>
        <v>1.6979699624030994E-2</v>
      </c>
      <c r="J11" s="21" t="s">
        <v>96</v>
      </c>
      <c r="K11" s="18" t="s">
        <v>78</v>
      </c>
    </row>
    <row r="12" spans="1:11" s="22" customFormat="1" ht="18.75" customHeight="1" x14ac:dyDescent="0.25">
      <c r="A12" s="13" t="s">
        <v>29</v>
      </c>
      <c r="B12" s="14">
        <v>312778</v>
      </c>
      <c r="C12" s="15">
        <f>B12*D1</f>
        <v>434761.42</v>
      </c>
      <c r="D12" s="16">
        <f t="shared" si="0"/>
        <v>5217137.04</v>
      </c>
      <c r="E12" s="17">
        <f t="shared" si="1"/>
        <v>0.35341493298400567</v>
      </c>
      <c r="F12" s="18" t="s">
        <v>82</v>
      </c>
      <c r="G12" s="18" t="s">
        <v>84</v>
      </c>
      <c r="H12" s="19">
        <v>4930384.8499999996</v>
      </c>
      <c r="I12" s="20">
        <f t="shared" si="2"/>
        <v>0.33775607493012749</v>
      </c>
      <c r="J12" s="21" t="s">
        <v>97</v>
      </c>
      <c r="K12" s="18" t="s">
        <v>84</v>
      </c>
    </row>
    <row r="13" spans="1:11" s="22" customFormat="1" ht="18.75" customHeight="1" x14ac:dyDescent="0.25">
      <c r="A13" s="13" t="s">
        <v>30</v>
      </c>
      <c r="B13" s="25">
        <v>10459</v>
      </c>
      <c r="C13" s="15">
        <f>B13*$C$1</f>
        <v>11086.54</v>
      </c>
      <c r="D13" s="16">
        <f t="shared" si="0"/>
        <v>133038.48000000001</v>
      </c>
      <c r="E13" s="17">
        <f t="shared" si="1"/>
        <v>9.0121814192356316E-3</v>
      </c>
      <c r="F13" s="18" t="s">
        <v>98</v>
      </c>
      <c r="G13" s="18" t="s">
        <v>87</v>
      </c>
      <c r="H13" s="19">
        <v>164867.4</v>
      </c>
      <c r="I13" s="20">
        <f t="shared" si="2"/>
        <v>1.129424326945498E-2</v>
      </c>
      <c r="J13" s="21" t="s">
        <v>99</v>
      </c>
      <c r="K13" s="18" t="s">
        <v>87</v>
      </c>
    </row>
    <row r="14" spans="1:11" s="22" customFormat="1" ht="18.75" customHeight="1" x14ac:dyDescent="0.25">
      <c r="A14" s="13" t="s">
        <v>31</v>
      </c>
      <c r="B14" s="25">
        <v>11649</v>
      </c>
      <c r="C14" s="15">
        <f>B14*$D$1</f>
        <v>16192.109999999999</v>
      </c>
      <c r="D14" s="16">
        <f t="shared" si="0"/>
        <v>194305.31999999998</v>
      </c>
      <c r="E14" s="17">
        <f t="shared" si="1"/>
        <v>1.3162468441932237E-2</v>
      </c>
      <c r="F14" s="18" t="s">
        <v>100</v>
      </c>
      <c r="G14" s="18" t="s">
        <v>90</v>
      </c>
      <c r="H14" s="19">
        <v>183625.62</v>
      </c>
      <c r="I14" s="20">
        <f t="shared" si="2"/>
        <v>1.2579275361802865E-2</v>
      </c>
      <c r="J14" s="21" t="s">
        <v>101</v>
      </c>
      <c r="K14" s="18" t="s">
        <v>90</v>
      </c>
    </row>
    <row r="15" spans="1:11" s="22" customFormat="1" ht="18.75" customHeight="1" x14ac:dyDescent="0.25">
      <c r="A15" s="13" t="s">
        <v>32</v>
      </c>
      <c r="B15" s="25">
        <v>17076</v>
      </c>
      <c r="C15" s="15">
        <f>B15*$D$1</f>
        <v>23735.64</v>
      </c>
      <c r="D15" s="16">
        <f t="shared" si="0"/>
        <v>284827.68</v>
      </c>
      <c r="E15" s="17">
        <f t="shared" si="1"/>
        <v>1.9294558426855086E-2</v>
      </c>
      <c r="F15" s="18" t="s">
        <v>91</v>
      </c>
      <c r="G15" s="18" t="s">
        <v>93</v>
      </c>
      <c r="H15" s="19">
        <v>269172.55</v>
      </c>
      <c r="I15" s="20">
        <f t="shared" si="2"/>
        <v>1.8439668856059681E-2</v>
      </c>
      <c r="J15" s="21" t="s">
        <v>102</v>
      </c>
      <c r="K15" s="18" t="s">
        <v>93</v>
      </c>
    </row>
    <row r="16" spans="1:11" s="22" customFormat="1" ht="18.75" customHeight="1" x14ac:dyDescent="0.25">
      <c r="A16" s="13" t="s">
        <v>33</v>
      </c>
      <c r="B16" s="25">
        <v>5259</v>
      </c>
      <c r="C16" s="15">
        <f>B16*$C$1</f>
        <v>5574.54</v>
      </c>
      <c r="D16" s="16">
        <f t="shared" si="0"/>
        <v>66894.48</v>
      </c>
      <c r="E16" s="17">
        <f t="shared" si="1"/>
        <v>4.5315099037919662E-3</v>
      </c>
      <c r="F16" s="18" t="s">
        <v>103</v>
      </c>
      <c r="G16" s="18" t="s">
        <v>95</v>
      </c>
      <c r="H16" s="19">
        <v>82898.710000000006</v>
      </c>
      <c r="I16" s="20">
        <f t="shared" si="2"/>
        <v>5.678977150510048E-3</v>
      </c>
      <c r="J16" s="21" t="s">
        <v>104</v>
      </c>
      <c r="K16" s="18" t="s">
        <v>95</v>
      </c>
    </row>
    <row r="17" spans="1:12" s="22" customFormat="1" ht="18.75" customHeight="1" x14ac:dyDescent="0.25">
      <c r="A17" s="13" t="s">
        <v>34</v>
      </c>
      <c r="B17" s="25">
        <v>3568</v>
      </c>
      <c r="C17" s="15">
        <f>B17*$C$1</f>
        <v>3782.0800000000004</v>
      </c>
      <c r="D17" s="16">
        <f t="shared" si="0"/>
        <v>45384.960000000006</v>
      </c>
      <c r="E17" s="17">
        <f t="shared" si="1"/>
        <v>3.074429993673653E-3</v>
      </c>
      <c r="F17" s="18" t="s">
        <v>88</v>
      </c>
      <c r="G17" s="18" t="s">
        <v>98</v>
      </c>
      <c r="H17" s="19">
        <v>56243.13</v>
      </c>
      <c r="I17" s="20">
        <f t="shared" si="2"/>
        <v>3.8529363140049604E-3</v>
      </c>
      <c r="J17" s="21" t="s">
        <v>105</v>
      </c>
      <c r="K17" s="18" t="s">
        <v>98</v>
      </c>
    </row>
    <row r="18" spans="1:12" s="22" customFormat="1" ht="18.75" customHeight="1" x14ac:dyDescent="0.25">
      <c r="A18" s="13" t="s">
        <v>35</v>
      </c>
      <c r="B18" s="25">
        <v>4306</v>
      </c>
      <c r="C18" s="15">
        <f>B18*$C$1</f>
        <v>4564.3600000000006</v>
      </c>
      <c r="D18" s="16">
        <f t="shared" si="0"/>
        <v>54772.320000000007</v>
      </c>
      <c r="E18" s="17">
        <f t="shared" si="1"/>
        <v>3.7103406818270036E-3</v>
      </c>
      <c r="F18" s="18" t="s">
        <v>106</v>
      </c>
      <c r="G18" s="18" t="s">
        <v>100</v>
      </c>
      <c r="H18" s="19">
        <v>67876.38</v>
      </c>
      <c r="I18" s="20">
        <f t="shared" si="2"/>
        <v>4.6498722486675269E-3</v>
      </c>
      <c r="J18" s="21" t="s">
        <v>107</v>
      </c>
      <c r="K18" s="18" t="s">
        <v>100</v>
      </c>
    </row>
    <row r="19" spans="1:12" s="22" customFormat="1" ht="18.75" customHeight="1" x14ac:dyDescent="0.25">
      <c r="A19" s="13" t="s">
        <v>36</v>
      </c>
      <c r="B19" s="25">
        <v>4542</v>
      </c>
      <c r="C19" s="15">
        <f>B19*$C$1</f>
        <v>4814.5200000000004</v>
      </c>
      <c r="D19" s="16">
        <f t="shared" si="0"/>
        <v>57774.240000000005</v>
      </c>
      <c r="E19" s="17">
        <f t="shared" si="1"/>
        <v>3.9136942352202162E-3</v>
      </c>
      <c r="F19" s="18" t="s">
        <v>108</v>
      </c>
      <c r="G19" s="18" t="s">
        <v>103</v>
      </c>
      <c r="H19" s="19">
        <v>71596.490000000005</v>
      </c>
      <c r="I19" s="20">
        <f t="shared" si="2"/>
        <v>4.904718430078359E-3</v>
      </c>
      <c r="J19" s="26" t="s">
        <v>109</v>
      </c>
      <c r="K19" s="18" t="s">
        <v>103</v>
      </c>
    </row>
    <row r="20" spans="1:12" s="28" customFormat="1" ht="18.75" customHeight="1" x14ac:dyDescent="0.25">
      <c r="A20" s="13" t="s">
        <v>37</v>
      </c>
      <c r="B20" s="25">
        <v>7296</v>
      </c>
      <c r="C20" s="15">
        <f>B20*$C$1</f>
        <v>7733.76</v>
      </c>
      <c r="D20" s="16">
        <f t="shared" si="0"/>
        <v>92805.119999999995</v>
      </c>
      <c r="E20" s="17">
        <f t="shared" si="1"/>
        <v>6.2867268032071096E-3</v>
      </c>
      <c r="F20" s="18" t="s">
        <v>110</v>
      </c>
      <c r="G20" s="18" t="s">
        <v>106</v>
      </c>
      <c r="H20" s="19">
        <v>115008.37</v>
      </c>
      <c r="I20" s="20">
        <f t="shared" si="2"/>
        <v>7.8786498046520288E-3</v>
      </c>
      <c r="J20" s="21" t="s">
        <v>111</v>
      </c>
      <c r="K20" s="18" t="s">
        <v>106</v>
      </c>
      <c r="L20" s="27"/>
    </row>
    <row r="21" spans="1:12" s="22" customFormat="1" ht="18.75" customHeight="1" x14ac:dyDescent="0.25">
      <c r="A21" s="13" t="s">
        <v>38</v>
      </c>
      <c r="B21" s="25">
        <v>32591</v>
      </c>
      <c r="C21" s="15">
        <f>B21*$D$1</f>
        <v>45301.49</v>
      </c>
      <c r="D21" s="16">
        <f t="shared" si="0"/>
        <v>543617.88</v>
      </c>
      <c r="E21" s="17">
        <f t="shared" si="1"/>
        <v>3.6825307665122639E-2</v>
      </c>
      <c r="F21" s="18" t="s">
        <v>79</v>
      </c>
      <c r="G21" s="18" t="s">
        <v>108</v>
      </c>
      <c r="H21" s="19">
        <v>513738.73</v>
      </c>
      <c r="I21" s="20">
        <f t="shared" si="2"/>
        <v>3.5193678031926558E-2</v>
      </c>
      <c r="J21" s="21" t="s">
        <v>112</v>
      </c>
      <c r="K21" s="18" t="s">
        <v>108</v>
      </c>
      <c r="L21" s="29"/>
    </row>
    <row r="22" spans="1:12" s="22" customFormat="1" ht="18.75" customHeight="1" x14ac:dyDescent="0.25">
      <c r="A22" s="13" t="s">
        <v>39</v>
      </c>
      <c r="B22" s="25">
        <v>13998</v>
      </c>
      <c r="C22" s="15">
        <f>B22*$D$1</f>
        <v>19457.219999999998</v>
      </c>
      <c r="D22" s="16">
        <f t="shared" si="0"/>
        <v>233486.63999999996</v>
      </c>
      <c r="E22" s="17">
        <f t="shared" si="1"/>
        <v>1.5816656644361528E-2</v>
      </c>
      <c r="F22" s="18" t="s">
        <v>85</v>
      </c>
      <c r="G22" s="18" t="s">
        <v>110</v>
      </c>
      <c r="H22" s="19">
        <v>220653.39</v>
      </c>
      <c r="I22" s="20">
        <f t="shared" si="2"/>
        <v>1.5115863202124404E-2</v>
      </c>
      <c r="J22" s="21" t="s">
        <v>113</v>
      </c>
      <c r="K22" s="18" t="s">
        <v>110</v>
      </c>
    </row>
    <row r="23" spans="1:12" s="22" customFormat="1" ht="18.75" customHeight="1" x14ac:dyDescent="0.25">
      <c r="A23" s="13" t="s">
        <v>40</v>
      </c>
      <c r="B23" s="25">
        <v>6352</v>
      </c>
      <c r="C23" s="15">
        <f>B23*$C$1</f>
        <v>6733.12</v>
      </c>
      <c r="D23" s="16">
        <f t="shared" si="0"/>
        <v>80797.440000000002</v>
      </c>
      <c r="E23" s="17">
        <f t="shared" si="1"/>
        <v>5.47331258963426E-3</v>
      </c>
      <c r="F23" s="18" t="s">
        <v>114</v>
      </c>
      <c r="G23" s="18" t="s">
        <v>114</v>
      </c>
      <c r="H23" s="19">
        <v>100127.9</v>
      </c>
      <c r="I23" s="20">
        <f t="shared" si="2"/>
        <v>6.8592630238583328E-3</v>
      </c>
      <c r="J23" s="21" t="s">
        <v>115</v>
      </c>
      <c r="K23" s="18" t="s">
        <v>114</v>
      </c>
    </row>
    <row r="24" spans="1:12" s="22" customFormat="1" ht="18.75" customHeight="1" x14ac:dyDescent="0.25">
      <c r="A24" s="13" t="s">
        <v>41</v>
      </c>
      <c r="B24" s="25">
        <v>2302</v>
      </c>
      <c r="C24" s="15">
        <f>B24*$C$1</f>
        <v>2440.1200000000003</v>
      </c>
      <c r="D24" s="16">
        <f t="shared" si="0"/>
        <v>29281.440000000002</v>
      </c>
      <c r="E24" s="17">
        <f t="shared" si="1"/>
        <v>1.9835588131829453E-3</v>
      </c>
      <c r="F24" s="18" t="s">
        <v>116</v>
      </c>
      <c r="G24" s="18" t="s">
        <v>116</v>
      </c>
      <c r="H24" s="19">
        <v>36286.910000000003</v>
      </c>
      <c r="I24" s="20">
        <f t="shared" si="2"/>
        <v>2.4858352168883519E-3</v>
      </c>
      <c r="J24" s="21" t="s">
        <v>117</v>
      </c>
      <c r="K24" s="18" t="s">
        <v>116</v>
      </c>
    </row>
    <row r="25" spans="1:12" s="22" customFormat="1" ht="18.75" customHeight="1" x14ac:dyDescent="0.25">
      <c r="A25" s="13" t="s">
        <v>42</v>
      </c>
      <c r="B25" s="25">
        <v>2512</v>
      </c>
      <c r="C25" s="15">
        <f>B25*$C$1</f>
        <v>2662.7200000000003</v>
      </c>
      <c r="D25" s="16">
        <f t="shared" si="0"/>
        <v>31952.640000000003</v>
      </c>
      <c r="E25" s="17">
        <f t="shared" si="1"/>
        <v>2.1645090089989394E-3</v>
      </c>
      <c r="F25" s="18" t="s">
        <v>118</v>
      </c>
      <c r="G25" s="18" t="s">
        <v>118</v>
      </c>
      <c r="H25" s="19">
        <v>39597.18</v>
      </c>
      <c r="I25" s="20">
        <f t="shared" si="2"/>
        <v>2.7126053040467512E-3</v>
      </c>
      <c r="J25" s="21" t="s">
        <v>119</v>
      </c>
      <c r="K25" s="18" t="s">
        <v>118</v>
      </c>
    </row>
    <row r="26" spans="1:12" s="22" customFormat="1" ht="18.75" customHeight="1" x14ac:dyDescent="0.25">
      <c r="A26" s="13" t="s">
        <v>43</v>
      </c>
      <c r="B26" s="25">
        <v>8964</v>
      </c>
      <c r="C26" s="15">
        <f>B26*$D$1</f>
        <v>12459.96</v>
      </c>
      <c r="D26" s="16">
        <f t="shared" si="0"/>
        <v>149519.51999999999</v>
      </c>
      <c r="E26" s="17">
        <f t="shared" si="1"/>
        <v>1.0128626243753162E-2</v>
      </c>
      <c r="F26" s="18" t="s">
        <v>120</v>
      </c>
      <c r="G26" s="18" t="s">
        <v>120</v>
      </c>
      <c r="H26" s="19">
        <v>141301.4</v>
      </c>
      <c r="I26" s="20">
        <f t="shared" si="2"/>
        <v>9.6798541489376659E-3</v>
      </c>
      <c r="J26" s="21" t="s">
        <v>121</v>
      </c>
      <c r="K26" s="18" t="s">
        <v>120</v>
      </c>
    </row>
    <row r="27" spans="1:12" s="22" customFormat="1" ht="18.75" customHeight="1" x14ac:dyDescent="0.25">
      <c r="A27" s="13" t="s">
        <v>44</v>
      </c>
      <c r="B27" s="25">
        <v>5187</v>
      </c>
      <c r="C27" s="15">
        <f>B27*$C$1</f>
        <v>5498.22</v>
      </c>
      <c r="D27" s="16">
        <f t="shared" si="0"/>
        <v>65978.64</v>
      </c>
      <c r="E27" s="17">
        <f t="shared" si="1"/>
        <v>4.4694698366550545E-3</v>
      </c>
      <c r="F27" s="18" t="s">
        <v>122</v>
      </c>
      <c r="G27" s="18" t="s">
        <v>122</v>
      </c>
      <c r="H27" s="19">
        <v>81763.759999999995</v>
      </c>
      <c r="I27" s="20">
        <f t="shared" si="2"/>
        <v>5.6012273867685923E-3</v>
      </c>
      <c r="J27" s="21" t="s">
        <v>123</v>
      </c>
      <c r="K27" s="18" t="s">
        <v>122</v>
      </c>
    </row>
    <row r="28" spans="1:12" s="22" customFormat="1" ht="18.75" customHeight="1" x14ac:dyDescent="0.25">
      <c r="A28" s="13" t="s">
        <v>45</v>
      </c>
      <c r="B28" s="25">
        <v>50808</v>
      </c>
      <c r="C28" s="15">
        <f>B28*$D$1</f>
        <v>70623.12</v>
      </c>
      <c r="D28" s="16">
        <f t="shared" si="0"/>
        <v>847477.44</v>
      </c>
      <c r="E28" s="17">
        <f t="shared" si="1"/>
        <v>5.740910778587803E-2</v>
      </c>
      <c r="F28" s="18" t="s">
        <v>124</v>
      </c>
      <c r="G28" s="18" t="s">
        <v>124</v>
      </c>
      <c r="H28" s="19">
        <v>800897.1</v>
      </c>
      <c r="I28" s="20">
        <f t="shared" si="2"/>
        <v>5.4865465708812122E-2</v>
      </c>
      <c r="J28" s="21" t="s">
        <v>125</v>
      </c>
      <c r="K28" s="18" t="s">
        <v>124</v>
      </c>
    </row>
    <row r="29" spans="1:12" s="22" customFormat="1" ht="18.75" customHeight="1" x14ac:dyDescent="0.25">
      <c r="A29" s="13" t="s">
        <v>46</v>
      </c>
      <c r="B29" s="25">
        <v>5793</v>
      </c>
      <c r="C29" s="15">
        <f>B29*$C$1</f>
        <v>6140.58</v>
      </c>
      <c r="D29" s="16">
        <f t="shared" si="0"/>
        <v>73686.959999999992</v>
      </c>
      <c r="E29" s="17">
        <f t="shared" si="1"/>
        <v>4.9916404017240658E-3</v>
      </c>
      <c r="F29" s="18" t="s">
        <v>126</v>
      </c>
      <c r="G29" s="18" t="s">
        <v>126</v>
      </c>
      <c r="H29" s="19">
        <v>91316.27</v>
      </c>
      <c r="I29" s="20">
        <f t="shared" si="2"/>
        <v>6.2556222020801796E-3</v>
      </c>
      <c r="J29" s="21" t="s">
        <v>127</v>
      </c>
      <c r="K29" s="18" t="s">
        <v>126</v>
      </c>
    </row>
    <row r="30" spans="1:12" s="22" customFormat="1" ht="18.75" customHeight="1" x14ac:dyDescent="0.25">
      <c r="A30" s="13" t="s">
        <v>47</v>
      </c>
      <c r="B30" s="25">
        <v>5398</v>
      </c>
      <c r="C30" s="15">
        <f>B30*$C$1</f>
        <v>5721.88</v>
      </c>
      <c r="D30" s="16">
        <f t="shared" si="0"/>
        <v>68662.559999999998</v>
      </c>
      <c r="E30" s="17">
        <f t="shared" si="1"/>
        <v>4.6512817000701721E-3</v>
      </c>
      <c r="F30" s="18" t="s">
        <v>128</v>
      </c>
      <c r="G30" s="18" t="s">
        <v>128</v>
      </c>
      <c r="H30" s="19">
        <v>85089.8</v>
      </c>
      <c r="I30" s="20">
        <f t="shared" si="2"/>
        <v>5.8290777979714027E-3</v>
      </c>
      <c r="J30" s="21" t="s">
        <v>129</v>
      </c>
      <c r="K30" s="18" t="s">
        <v>128</v>
      </c>
    </row>
    <row r="31" spans="1:12" s="22" customFormat="1" ht="18.75" customHeight="1" x14ac:dyDescent="0.25">
      <c r="A31" s="13" t="s">
        <v>48</v>
      </c>
      <c r="B31" s="25">
        <v>11537</v>
      </c>
      <c r="C31" s="15">
        <f>B31*$D$1</f>
        <v>16036.429999999998</v>
      </c>
      <c r="D31" s="16">
        <f t="shared" si="0"/>
        <v>192437.15999999997</v>
      </c>
      <c r="E31" s="17">
        <f t="shared" si="1"/>
        <v>1.3035917110015643E-2</v>
      </c>
      <c r="F31" s="18" t="s">
        <v>130</v>
      </c>
      <c r="G31" s="18" t="s">
        <v>130</v>
      </c>
      <c r="H31" s="19">
        <v>181860.14</v>
      </c>
      <c r="I31" s="20">
        <f t="shared" si="2"/>
        <v>1.2458331132638355E-2</v>
      </c>
      <c r="J31" s="21" t="s">
        <v>131</v>
      </c>
      <c r="K31" s="18" t="s">
        <v>130</v>
      </c>
    </row>
    <row r="32" spans="1:12" s="22" customFormat="1" ht="18.75" customHeight="1" x14ac:dyDescent="0.25">
      <c r="A32" s="13" t="s">
        <v>49</v>
      </c>
      <c r="B32" s="25">
        <v>8092</v>
      </c>
      <c r="C32" s="15">
        <f>B32*$C$1</f>
        <v>8577.52</v>
      </c>
      <c r="D32" s="16">
        <f t="shared" si="0"/>
        <v>102930.24000000001</v>
      </c>
      <c r="E32" s="17">
        <f t="shared" si="1"/>
        <v>6.97261421210964E-3</v>
      </c>
      <c r="F32" s="18" t="s">
        <v>132</v>
      </c>
      <c r="G32" s="18" t="s">
        <v>132</v>
      </c>
      <c r="H32" s="19">
        <v>127555.88</v>
      </c>
      <c r="I32" s="20">
        <f t="shared" si="2"/>
        <v>8.7382171318854257E-3</v>
      </c>
      <c r="J32" s="21" t="s">
        <v>133</v>
      </c>
      <c r="K32" s="18" t="s">
        <v>132</v>
      </c>
    </row>
    <row r="33" spans="1:11" s="22" customFormat="1" ht="18.75" customHeight="1" x14ac:dyDescent="0.25">
      <c r="A33" s="13" t="s">
        <v>50</v>
      </c>
      <c r="B33" s="25">
        <v>5976</v>
      </c>
      <c r="C33" s="15">
        <f>B33*$C$1</f>
        <v>6334.56</v>
      </c>
      <c r="D33" s="16">
        <f t="shared" si="0"/>
        <v>76014.720000000001</v>
      </c>
      <c r="E33" s="17">
        <f t="shared" si="1"/>
        <v>5.1493255723637187E-3</v>
      </c>
      <c r="F33" s="18" t="s">
        <v>134</v>
      </c>
      <c r="G33" s="18" t="s">
        <v>134</v>
      </c>
      <c r="H33" s="19">
        <v>94200.93</v>
      </c>
      <c r="I33" s="20">
        <f t="shared" si="2"/>
        <v>6.4532358709417361E-3</v>
      </c>
      <c r="J33" s="21" t="s">
        <v>135</v>
      </c>
      <c r="K33" s="18" t="s">
        <v>134</v>
      </c>
    </row>
    <row r="34" spans="1:11" s="22" customFormat="1" ht="18.75" customHeight="1" x14ac:dyDescent="0.25">
      <c r="A34" s="13" t="s">
        <v>51</v>
      </c>
      <c r="B34" s="25">
        <v>30859</v>
      </c>
      <c r="C34" s="15">
        <f>B34*$D$1</f>
        <v>42894.009999999995</v>
      </c>
      <c r="D34" s="16">
        <f t="shared" si="0"/>
        <v>514728.11999999994</v>
      </c>
      <c r="E34" s="17">
        <f t="shared" si="1"/>
        <v>3.4868281710841012E-2</v>
      </c>
      <c r="F34" s="18" t="s">
        <v>136</v>
      </c>
      <c r="G34" s="18" t="s">
        <v>136</v>
      </c>
      <c r="H34" s="19">
        <v>486436.85</v>
      </c>
      <c r="I34" s="20">
        <f t="shared" si="2"/>
        <v>3.3323362405954009E-2</v>
      </c>
      <c r="J34" s="21" t="s">
        <v>137</v>
      </c>
      <c r="K34" s="18" t="s">
        <v>136</v>
      </c>
    </row>
    <row r="35" spans="1:11" s="22" customFormat="1" ht="18.75" customHeight="1" x14ac:dyDescent="0.25">
      <c r="A35" s="13" t="s">
        <v>52</v>
      </c>
      <c r="B35" s="25">
        <v>5304</v>
      </c>
      <c r="C35" s="15">
        <f>B35*$C$1</f>
        <v>5622.2400000000007</v>
      </c>
      <c r="D35" s="16">
        <f t="shared" si="0"/>
        <v>67466.880000000005</v>
      </c>
      <c r="E35" s="17">
        <f t="shared" si="1"/>
        <v>4.570284945752537E-3</v>
      </c>
      <c r="F35" s="18" t="s">
        <v>138</v>
      </c>
      <c r="G35" s="18" t="s">
        <v>138</v>
      </c>
      <c r="H35" s="19">
        <v>83608.06</v>
      </c>
      <c r="I35" s="20">
        <f t="shared" si="2"/>
        <v>5.727571181004784E-3</v>
      </c>
      <c r="J35" s="21" t="s">
        <v>139</v>
      </c>
      <c r="K35" s="18" t="s">
        <v>138</v>
      </c>
    </row>
    <row r="36" spans="1:11" s="22" customFormat="1" ht="18.75" customHeight="1" x14ac:dyDescent="0.25">
      <c r="A36" s="13" t="s">
        <v>53</v>
      </c>
      <c r="B36" s="25">
        <v>3998</v>
      </c>
      <c r="C36" s="15">
        <f>B36*$C$1</f>
        <v>4237.88</v>
      </c>
      <c r="D36" s="16">
        <f t="shared" si="0"/>
        <v>50854.559999999998</v>
      </c>
      <c r="E36" s="17">
        <f t="shared" si="1"/>
        <v>3.4449470612968785E-3</v>
      </c>
      <c r="F36" s="18" t="s">
        <v>140</v>
      </c>
      <c r="G36" s="18" t="s">
        <v>140</v>
      </c>
      <c r="H36" s="19">
        <v>63021.31</v>
      </c>
      <c r="I36" s="20">
        <f t="shared" si="2"/>
        <v>4.3172756184651166E-3</v>
      </c>
      <c r="J36" s="21" t="s">
        <v>141</v>
      </c>
      <c r="K36" s="18" t="s">
        <v>140</v>
      </c>
    </row>
    <row r="37" spans="1:11" s="22" customFormat="1" ht="18.75" customHeight="1" x14ac:dyDescent="0.25">
      <c r="A37" s="13" t="s">
        <v>54</v>
      </c>
      <c r="B37" s="25">
        <v>32982</v>
      </c>
      <c r="C37" s="15">
        <f>B37*$D$1</f>
        <v>45844.979999999996</v>
      </c>
      <c r="D37" s="16">
        <f t="shared" si="0"/>
        <v>550139.76</v>
      </c>
      <c r="E37" s="17">
        <f t="shared" si="1"/>
        <v>3.7267107404224321E-2</v>
      </c>
      <c r="F37" s="18" t="s">
        <v>142</v>
      </c>
      <c r="G37" s="18" t="s">
        <v>142</v>
      </c>
      <c r="H37" s="19">
        <v>519902.14</v>
      </c>
      <c r="I37" s="20">
        <f t="shared" si="2"/>
        <v>3.5615902509957949E-2</v>
      </c>
      <c r="J37" s="21" t="s">
        <v>143</v>
      </c>
      <c r="K37" s="18" t="s">
        <v>142</v>
      </c>
    </row>
    <row r="38" spans="1:11" s="22" customFormat="1" ht="18.75" customHeight="1" x14ac:dyDescent="0.25">
      <c r="A38" s="13" t="s">
        <v>55</v>
      </c>
      <c r="B38" s="25">
        <v>25415</v>
      </c>
      <c r="C38" s="15">
        <f>B38*$D$1</f>
        <v>35326.85</v>
      </c>
      <c r="D38" s="16">
        <f t="shared" si="0"/>
        <v>423922.19999999995</v>
      </c>
      <c r="E38" s="17">
        <f t="shared" si="1"/>
        <v>2.8716983041609394E-2</v>
      </c>
      <c r="F38" s="18" t="s">
        <v>144</v>
      </c>
      <c r="G38" s="18" t="s">
        <v>144</v>
      </c>
      <c r="H38" s="19">
        <v>400621.95</v>
      </c>
      <c r="I38" s="20">
        <f t="shared" si="2"/>
        <v>2.7444611623543707E-2</v>
      </c>
      <c r="J38" s="21" t="s">
        <v>145</v>
      </c>
      <c r="K38" s="18" t="s">
        <v>144</v>
      </c>
    </row>
    <row r="39" spans="1:11" s="22" customFormat="1" ht="18.75" customHeight="1" x14ac:dyDescent="0.25">
      <c r="A39" s="13" t="s">
        <v>56</v>
      </c>
      <c r="B39" s="25">
        <v>3976</v>
      </c>
      <c r="C39" s="15">
        <f>B39*$C$1</f>
        <v>4214.5600000000004</v>
      </c>
      <c r="D39" s="16">
        <f t="shared" si="0"/>
        <v>50574.720000000001</v>
      </c>
      <c r="E39" s="17">
        <f t="shared" si="1"/>
        <v>3.4259903741161554E-3</v>
      </c>
      <c r="F39" s="18" t="s">
        <v>146</v>
      </c>
      <c r="G39" s="18" t="s">
        <v>146</v>
      </c>
      <c r="H39" s="19">
        <v>62674.52</v>
      </c>
      <c r="I39" s="20">
        <f t="shared" si="2"/>
        <v>4.2935187652399535E-3</v>
      </c>
      <c r="J39" s="21" t="s">
        <v>147</v>
      </c>
      <c r="K39" s="18" t="s">
        <v>146</v>
      </c>
    </row>
    <row r="40" spans="1:11" s="22" customFormat="1" ht="18.75" customHeight="1" x14ac:dyDescent="0.25">
      <c r="A40" s="13" t="s">
        <v>57</v>
      </c>
      <c r="B40" s="25">
        <v>10509</v>
      </c>
      <c r="C40" s="15">
        <f>B40*$D$1</f>
        <v>14607.509999999998</v>
      </c>
      <c r="D40" s="16">
        <f t="shared" si="0"/>
        <v>175290.12</v>
      </c>
      <c r="E40" s="17">
        <f t="shared" si="1"/>
        <v>1.1874356670638329E-2</v>
      </c>
      <c r="F40" s="18" t="s">
        <v>148</v>
      </c>
      <c r="G40" s="18" t="s">
        <v>148</v>
      </c>
      <c r="H40" s="19">
        <v>165655.56</v>
      </c>
      <c r="I40" s="20">
        <f t="shared" si="2"/>
        <v>1.1348236179971272E-2</v>
      </c>
      <c r="J40" s="21" t="s">
        <v>149</v>
      </c>
      <c r="K40" s="18" t="s">
        <v>148</v>
      </c>
    </row>
    <row r="41" spans="1:11" s="22" customFormat="1" ht="18.75" customHeight="1" x14ac:dyDescent="0.25">
      <c r="A41" s="13" t="s">
        <v>58</v>
      </c>
      <c r="B41" s="25">
        <v>3847</v>
      </c>
      <c r="C41" s="15">
        <f>B41*$C$1</f>
        <v>4077.82</v>
      </c>
      <c r="D41" s="16">
        <f t="shared" si="0"/>
        <v>48933.840000000004</v>
      </c>
      <c r="E41" s="17">
        <f t="shared" si="1"/>
        <v>3.3148352538291876E-3</v>
      </c>
      <c r="F41" s="18" t="s">
        <v>150</v>
      </c>
      <c r="G41" s="18" t="s">
        <v>150</v>
      </c>
      <c r="H41" s="19">
        <v>60641.06</v>
      </c>
      <c r="I41" s="20">
        <f t="shared" si="2"/>
        <v>4.154216562871833E-3</v>
      </c>
      <c r="J41" s="21" t="s">
        <v>151</v>
      </c>
      <c r="K41" s="18" t="s">
        <v>150</v>
      </c>
    </row>
    <row r="42" spans="1:11" s="22" customFormat="1" ht="18.75" customHeight="1" x14ac:dyDescent="0.25">
      <c r="A42" s="13" t="s">
        <v>59</v>
      </c>
      <c r="B42" s="25">
        <v>6388</v>
      </c>
      <c r="C42" s="15">
        <f>B42*$C$1</f>
        <v>6771.2800000000007</v>
      </c>
      <c r="D42" s="16">
        <f t="shared" si="0"/>
        <v>81255.360000000015</v>
      </c>
      <c r="E42" s="17">
        <f t="shared" si="1"/>
        <v>5.5043326232027175E-3</v>
      </c>
      <c r="F42" s="18" t="s">
        <v>152</v>
      </c>
      <c r="G42" s="18" t="s">
        <v>152</v>
      </c>
      <c r="H42" s="19">
        <v>100695.38</v>
      </c>
      <c r="I42" s="20">
        <f t="shared" si="2"/>
        <v>6.898138248254122E-3</v>
      </c>
      <c r="J42" s="21" t="s">
        <v>153</v>
      </c>
      <c r="K42" s="18" t="s">
        <v>152</v>
      </c>
    </row>
    <row r="43" spans="1:11" s="22" customFormat="1" ht="18.75" customHeight="1" x14ac:dyDescent="0.25">
      <c r="A43" s="13" t="s">
        <v>60</v>
      </c>
      <c r="B43" s="25">
        <v>17517</v>
      </c>
      <c r="C43" s="15">
        <f>B43*$C$1</f>
        <v>18568.02</v>
      </c>
      <c r="D43" s="16">
        <f t="shared" si="0"/>
        <v>222816.24</v>
      </c>
      <c r="E43" s="17">
        <f t="shared" si="1"/>
        <v>1.509383133385128E-2</v>
      </c>
      <c r="F43" s="18" t="s">
        <v>154</v>
      </c>
      <c r="G43" s="18" t="s">
        <v>154</v>
      </c>
      <c r="H43" s="19">
        <v>276124.12</v>
      </c>
      <c r="I43" s="20">
        <f t="shared" si="2"/>
        <v>1.8915886244607358E-2</v>
      </c>
      <c r="J43" s="21" t="s">
        <v>155</v>
      </c>
      <c r="K43" s="18" t="s">
        <v>154</v>
      </c>
    </row>
    <row r="44" spans="1:11" s="22" customFormat="1" ht="18.75" customHeight="1" x14ac:dyDescent="0.25">
      <c r="A44" s="13" t="s">
        <v>61</v>
      </c>
      <c r="B44" s="25">
        <v>132077</v>
      </c>
      <c r="C44" s="15">
        <f>B44*$D$1</f>
        <v>183587.03</v>
      </c>
      <c r="D44" s="16">
        <f t="shared" si="0"/>
        <v>2203044.36</v>
      </c>
      <c r="E44" s="17">
        <f t="shared" si="1"/>
        <v>0.14923678808525059</v>
      </c>
      <c r="F44" s="18" t="s">
        <v>156</v>
      </c>
      <c r="G44" s="18" t="s">
        <v>156</v>
      </c>
      <c r="H44" s="19">
        <v>2081957.3</v>
      </c>
      <c r="I44" s="20">
        <f t="shared" si="2"/>
        <v>0.14262451050248662</v>
      </c>
      <c r="J44" s="21" t="s">
        <v>157</v>
      </c>
      <c r="K44" s="18" t="s">
        <v>156</v>
      </c>
    </row>
    <row r="45" spans="1:11" s="22" customFormat="1" ht="18.75" customHeight="1" x14ac:dyDescent="0.25">
      <c r="A45" s="13" t="s">
        <v>62</v>
      </c>
      <c r="B45" s="25">
        <v>12227</v>
      </c>
      <c r="C45" s="15">
        <f>B45*$D$1</f>
        <v>16995.53</v>
      </c>
      <c r="D45" s="16">
        <f t="shared" si="0"/>
        <v>203946.36</v>
      </c>
      <c r="E45" s="17">
        <f t="shared" si="1"/>
        <v>1.3815563708430378E-2</v>
      </c>
      <c r="F45" s="18" t="s">
        <v>158</v>
      </c>
      <c r="G45" s="18" t="s">
        <v>158</v>
      </c>
      <c r="H45" s="19">
        <v>192736.75</v>
      </c>
      <c r="I45" s="20">
        <f t="shared" si="2"/>
        <v>1.3203433434773201E-2</v>
      </c>
      <c r="J45" s="21" t="s">
        <v>159</v>
      </c>
      <c r="K45" s="18" t="s">
        <v>158</v>
      </c>
    </row>
    <row r="46" spans="1:11" s="22" customFormat="1" ht="18.75" customHeight="1" x14ac:dyDescent="0.25">
      <c r="A46" s="13" t="s">
        <v>63</v>
      </c>
      <c r="B46" s="25">
        <v>8261</v>
      </c>
      <c r="C46" s="15">
        <f>B46*$C$1</f>
        <v>8756.66</v>
      </c>
      <c r="D46" s="16">
        <f t="shared" si="0"/>
        <v>105079.92</v>
      </c>
      <c r="E46" s="17">
        <f t="shared" si="1"/>
        <v>7.1182360363615587E-3</v>
      </c>
      <c r="F46" s="18" t="s">
        <v>160</v>
      </c>
      <c r="G46" s="18" t="s">
        <v>160</v>
      </c>
      <c r="H46" s="19">
        <v>130219.87</v>
      </c>
      <c r="I46" s="20">
        <f t="shared" si="2"/>
        <v>8.920713799676603E-3</v>
      </c>
      <c r="J46" s="21" t="s">
        <v>161</v>
      </c>
      <c r="K46" s="18" t="s">
        <v>160</v>
      </c>
    </row>
    <row r="47" spans="1:11" s="22" customFormat="1" ht="18.75" customHeight="1" x14ac:dyDescent="0.25">
      <c r="A47" s="13" t="s">
        <v>64</v>
      </c>
      <c r="B47" s="25">
        <v>8998</v>
      </c>
      <c r="C47" s="15">
        <f>B47*$C$1</f>
        <v>9537.880000000001</v>
      </c>
      <c r="D47" s="16">
        <f t="shared" si="0"/>
        <v>114454.56000000001</v>
      </c>
      <c r="E47" s="17">
        <f t="shared" si="1"/>
        <v>7.7532850569157867E-3</v>
      </c>
      <c r="F47" s="18" t="s">
        <v>162</v>
      </c>
      <c r="G47" s="18" t="s">
        <v>162</v>
      </c>
      <c r="H47" s="19">
        <v>141837.35</v>
      </c>
      <c r="I47" s="20">
        <f t="shared" si="2"/>
        <v>9.7165694102947613E-3</v>
      </c>
      <c r="J47" s="21" t="s">
        <v>163</v>
      </c>
      <c r="K47" s="18" t="s">
        <v>162</v>
      </c>
    </row>
    <row r="48" spans="1:11" ht="18.75" customHeight="1" x14ac:dyDescent="0.25">
      <c r="A48" s="30" t="s">
        <v>164</v>
      </c>
      <c r="B48" s="31">
        <f>SUM(B5:B47)</f>
        <v>926047</v>
      </c>
      <c r="C48" s="32">
        <f>SUM(C5:C47)</f>
        <v>1230172.7499999998</v>
      </c>
      <c r="D48" s="33">
        <f>SUM(D5:D47)</f>
        <v>14762073.000000002</v>
      </c>
      <c r="E48" s="33">
        <f>SUM(E5:E47)</f>
        <v>0.99999999999999944</v>
      </c>
      <c r="F48" s="34"/>
      <c r="G48" s="35"/>
      <c r="H48" s="33">
        <f>SUM(H5:H47)</f>
        <v>14597472.010000004</v>
      </c>
      <c r="I48" s="33">
        <f>SUM(I5:I47)</f>
        <v>0.99999999999999967</v>
      </c>
      <c r="J48" s="36"/>
      <c r="K48" s="18"/>
    </row>
    <row r="51" spans="1:5" x14ac:dyDescent="0.25">
      <c r="A51" s="37"/>
      <c r="B51" s="38"/>
      <c r="C51" s="9"/>
      <c r="D51" s="9"/>
      <c r="E51" s="9"/>
    </row>
    <row r="52" spans="1:5" x14ac:dyDescent="0.25">
      <c r="A52" s="39"/>
      <c r="B52" s="40"/>
      <c r="C52" s="41"/>
      <c r="D52" s="41"/>
      <c r="E52" s="41"/>
    </row>
  </sheetData>
  <mergeCells count="13">
    <mergeCell ref="I3:I4"/>
    <mergeCell ref="J3:J4"/>
    <mergeCell ref="K3:K4"/>
    <mergeCell ref="A2:A4"/>
    <mergeCell ref="B2:E2"/>
    <mergeCell ref="H2:I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82677165354330717" bottom="0.39370078740157483" header="0.31496062992125984" footer="0.31496062992125984"/>
  <pageSetup paperSize="9" scale="59" orientation="landscape" r:id="rId1"/>
  <headerFooter>
    <oddHeader>&amp;L&amp;G&amp;RCONSÓRCIO INTERMUNICIPAL SAMU OESTE 
CNPJ: 17.420.047/0001-07</oddHeader>
  </headerFooter>
  <rowBreaks count="2" manualBreakCount="2">
    <brk id="48" max="8" man="1"/>
    <brk id="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43" workbookViewId="0">
      <selection activeCell="F22" sqref="F22"/>
    </sheetView>
  </sheetViews>
  <sheetFormatPr defaultRowHeight="15" x14ac:dyDescent="0.25"/>
  <cols>
    <col min="1" max="1" width="19.7109375" style="47" bestFit="1" customWidth="1"/>
    <col min="2" max="2" width="44.42578125" style="47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3.7109375" style="47" bestFit="1" customWidth="1"/>
    <col min="10" max="10" width="12" style="47" customWidth="1"/>
    <col min="11" max="11" width="13.7109375" style="47" bestFit="1" customWidth="1"/>
    <col min="12" max="16384" width="9.140625" style="47"/>
  </cols>
  <sheetData>
    <row r="1" spans="1:10" ht="15" customHeight="1" x14ac:dyDescent="0.25">
      <c r="C1" s="108" t="s">
        <v>12</v>
      </c>
      <c r="D1" s="108"/>
      <c r="E1" s="108"/>
      <c r="F1" s="108"/>
    </row>
    <row r="2" spans="1:10" ht="15.75" customHeight="1" x14ac:dyDescent="0.25">
      <c r="C2" s="108"/>
      <c r="D2" s="108"/>
      <c r="E2" s="108"/>
      <c r="F2" s="108"/>
      <c r="G2" s="48"/>
      <c r="I2" s="1"/>
      <c r="J2" s="2"/>
    </row>
    <row r="3" spans="1:10" ht="15.75" customHeight="1" x14ac:dyDescent="0.25">
      <c r="C3" s="108"/>
      <c r="D3" s="108"/>
      <c r="E3" s="108"/>
      <c r="F3" s="108"/>
      <c r="G3" s="48"/>
      <c r="I3" s="1"/>
      <c r="J3" s="2"/>
    </row>
    <row r="4" spans="1:10" ht="15.75" customHeight="1" x14ac:dyDescent="0.25">
      <c r="C4" s="108"/>
      <c r="D4" s="108"/>
      <c r="E4" s="108"/>
      <c r="F4" s="108"/>
      <c r="G4" s="48"/>
      <c r="I4" s="1"/>
      <c r="J4" s="2"/>
    </row>
    <row r="5" spans="1:10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0" x14ac:dyDescent="0.25">
      <c r="A6" s="109" t="s">
        <v>13</v>
      </c>
      <c r="B6" s="109"/>
      <c r="C6" s="109"/>
      <c r="D6" s="109"/>
      <c r="E6" s="109"/>
      <c r="F6" s="109"/>
    </row>
    <row r="7" spans="1:10" x14ac:dyDescent="0.25">
      <c r="A7" s="109" t="s">
        <v>14</v>
      </c>
      <c r="B7" s="109"/>
      <c r="C7" s="109"/>
      <c r="D7" s="109"/>
      <c r="E7" s="109"/>
      <c r="F7" s="109"/>
    </row>
    <row r="8" spans="1:10" x14ac:dyDescent="0.25">
      <c r="C8" s="50"/>
      <c r="D8" s="50"/>
      <c r="E8" s="50"/>
      <c r="F8" s="50"/>
    </row>
    <row r="9" spans="1:10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0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0" x14ac:dyDescent="0.25">
      <c r="A11" s="47" t="s">
        <v>16</v>
      </c>
      <c r="B11" s="3" t="s">
        <v>17</v>
      </c>
      <c r="C11" s="50"/>
      <c r="E11" s="52"/>
      <c r="F11" s="54"/>
    </row>
    <row r="12" spans="1:10" x14ac:dyDescent="0.25">
      <c r="C12" s="50"/>
      <c r="D12" s="50"/>
      <c r="E12" s="50"/>
      <c r="F12" s="50"/>
    </row>
    <row r="13" spans="1:10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0" x14ac:dyDescent="0.25">
      <c r="C14" s="55"/>
      <c r="D14" s="55"/>
      <c r="E14" s="55"/>
      <c r="F14" s="55"/>
      <c r="G14" s="55"/>
    </row>
    <row r="15" spans="1:10" s="59" customFormat="1" ht="18" customHeight="1" x14ac:dyDescent="0.25">
      <c r="A15" s="62" t="s">
        <v>2</v>
      </c>
      <c r="B15" s="62" t="s">
        <v>3</v>
      </c>
      <c r="C15" s="63">
        <f>C16+C26</f>
        <v>948795.16000000015</v>
      </c>
      <c r="D15" s="63">
        <f>D16+D26</f>
        <v>89.490000000000009</v>
      </c>
      <c r="E15" s="63">
        <f>E16+E26</f>
        <v>990843.29</v>
      </c>
      <c r="F15" s="63">
        <f>F16+F26</f>
        <v>1249718.19</v>
      </c>
    </row>
    <row r="16" spans="1:10" s="59" customFormat="1" ht="18" customHeight="1" x14ac:dyDescent="0.25">
      <c r="A16" s="58" t="s">
        <v>4</v>
      </c>
      <c r="B16" s="58" t="s">
        <v>5</v>
      </c>
      <c r="C16" s="60">
        <f>C17</f>
        <v>878235.10000000009</v>
      </c>
      <c r="D16" s="60">
        <f>D17</f>
        <v>0</v>
      </c>
      <c r="E16" s="60">
        <f>E17</f>
        <v>878235.10000000009</v>
      </c>
      <c r="F16" s="60">
        <f>F17</f>
        <v>1143928.8699999999</v>
      </c>
    </row>
    <row r="17" spans="1:11" s="59" customFormat="1" ht="18" customHeight="1" x14ac:dyDescent="0.25">
      <c r="A17" s="58" t="s">
        <v>6</v>
      </c>
      <c r="B17" s="58" t="s">
        <v>7</v>
      </c>
      <c r="C17" s="60">
        <f>C18+C21+C24</f>
        <v>878235.10000000009</v>
      </c>
      <c r="D17" s="60">
        <f>D18+D21+D24</f>
        <v>0</v>
      </c>
      <c r="E17" s="60">
        <f>E18+E21+E24</f>
        <v>878235.10000000009</v>
      </c>
      <c r="F17" s="60">
        <f>F18+F21+F24</f>
        <v>1143928.8699999999</v>
      </c>
    </row>
    <row r="18" spans="1:11" s="59" customFormat="1" ht="18" customHeight="1" x14ac:dyDescent="0.25">
      <c r="A18" s="58" t="s">
        <v>8</v>
      </c>
      <c r="B18" s="58" t="s">
        <v>180</v>
      </c>
      <c r="C18" s="60">
        <f>C19</f>
        <v>851480.92</v>
      </c>
      <c r="D18" s="60">
        <f t="shared" ref="D18:F19" si="0">D19</f>
        <v>0</v>
      </c>
      <c r="E18" s="60">
        <f t="shared" si="0"/>
        <v>851480.92</v>
      </c>
      <c r="F18" s="60">
        <f t="shared" si="0"/>
        <v>774122.22</v>
      </c>
    </row>
    <row r="19" spans="1:11" s="59" customFormat="1" ht="18" customHeight="1" x14ac:dyDescent="0.25">
      <c r="A19" s="58" t="s">
        <v>9</v>
      </c>
      <c r="B19" s="58" t="s">
        <v>10</v>
      </c>
      <c r="C19" s="60">
        <f>C20</f>
        <v>851480.92</v>
      </c>
      <c r="D19" s="60">
        <f t="shared" si="0"/>
        <v>0</v>
      </c>
      <c r="E19" s="60">
        <f t="shared" si="0"/>
        <v>851480.92</v>
      </c>
      <c r="F19" s="60">
        <f t="shared" si="0"/>
        <v>774122.22</v>
      </c>
    </row>
    <row r="20" spans="1:11" s="59" customFormat="1" ht="18" customHeight="1" x14ac:dyDescent="0.25">
      <c r="A20" s="58" t="s">
        <v>11</v>
      </c>
      <c r="B20" s="58" t="s">
        <v>181</v>
      </c>
      <c r="C20" s="60">
        <v>851480.92</v>
      </c>
      <c r="D20" s="60">
        <v>0</v>
      </c>
      <c r="E20" s="60">
        <v>851480.92</v>
      </c>
      <c r="F20" s="60">
        <v>774122.22</v>
      </c>
    </row>
    <row r="21" spans="1:11" s="59" customFormat="1" ht="18" customHeight="1" x14ac:dyDescent="0.25">
      <c r="A21" s="58" t="s">
        <v>169</v>
      </c>
      <c r="B21" s="58" t="s">
        <v>170</v>
      </c>
      <c r="C21" s="60">
        <f>C22+C23</f>
        <v>26754.18</v>
      </c>
      <c r="D21" s="60">
        <f>D22+D23</f>
        <v>0</v>
      </c>
      <c r="E21" s="60">
        <f>E22+E23</f>
        <v>26754.18</v>
      </c>
      <c r="F21" s="60">
        <f>F22+F23</f>
        <v>150000</v>
      </c>
    </row>
    <row r="22" spans="1:11" s="59" customFormat="1" ht="18" customHeight="1" x14ac:dyDescent="0.25">
      <c r="A22" s="58" t="s">
        <v>171</v>
      </c>
      <c r="B22" s="58" t="s">
        <v>172</v>
      </c>
      <c r="C22" s="60">
        <v>0</v>
      </c>
      <c r="D22" s="60">
        <v>0</v>
      </c>
      <c r="E22" s="60">
        <v>0</v>
      </c>
      <c r="F22" s="60">
        <v>150000</v>
      </c>
    </row>
    <row r="23" spans="1:11" s="59" customFormat="1" ht="18" customHeight="1" x14ac:dyDescent="0.25">
      <c r="A23" s="58" t="s">
        <v>198</v>
      </c>
      <c r="B23" s="58" t="s">
        <v>199</v>
      </c>
      <c r="C23" s="60">
        <v>26754.18</v>
      </c>
      <c r="D23" s="60">
        <v>0</v>
      </c>
      <c r="E23" s="60">
        <v>26754.18</v>
      </c>
      <c r="F23" s="60">
        <v>0</v>
      </c>
    </row>
    <row r="24" spans="1:11" s="59" customFormat="1" ht="18" customHeight="1" x14ac:dyDescent="0.25">
      <c r="A24" s="58" t="s">
        <v>66</v>
      </c>
      <c r="B24" s="58" t="s">
        <v>200</v>
      </c>
      <c r="C24" s="60">
        <f>C25</f>
        <v>0</v>
      </c>
      <c r="D24" s="60">
        <f>D25</f>
        <v>0</v>
      </c>
      <c r="E24" s="60">
        <f>E25</f>
        <v>0</v>
      </c>
      <c r="F24" s="60">
        <f>F25</f>
        <v>219806.65</v>
      </c>
    </row>
    <row r="25" spans="1:11" s="59" customFormat="1" ht="18" customHeight="1" x14ac:dyDescent="0.25">
      <c r="A25" s="58" t="s">
        <v>67</v>
      </c>
      <c r="B25" s="58" t="s">
        <v>178</v>
      </c>
      <c r="C25" s="60">
        <v>0</v>
      </c>
      <c r="D25" s="60">
        <v>0</v>
      </c>
      <c r="E25" s="60">
        <v>0</v>
      </c>
      <c r="F25" s="60">
        <v>219806.65</v>
      </c>
    </row>
    <row r="26" spans="1:11" s="59" customFormat="1" ht="18" customHeight="1" x14ac:dyDescent="0.25">
      <c r="A26" s="58" t="s">
        <v>173</v>
      </c>
      <c r="B26" s="58" t="s">
        <v>174</v>
      </c>
      <c r="C26" s="60">
        <f>C27</f>
        <v>70560.06</v>
      </c>
      <c r="D26" s="60">
        <f>D27</f>
        <v>89.490000000000009</v>
      </c>
      <c r="E26" s="60">
        <f>E27</f>
        <v>112608.19</v>
      </c>
      <c r="F26" s="60">
        <f>F27</f>
        <v>105789.32</v>
      </c>
      <c r="I26" s="76"/>
      <c r="J26" s="88"/>
      <c r="K26" s="77"/>
    </row>
    <row r="27" spans="1:11" s="59" customFormat="1" ht="18" customHeight="1" x14ac:dyDescent="0.25">
      <c r="A27" s="58" t="s">
        <v>175</v>
      </c>
      <c r="B27" s="58" t="s">
        <v>7</v>
      </c>
      <c r="C27" s="60">
        <f>C28+C38+C50</f>
        <v>70560.06</v>
      </c>
      <c r="D27" s="60">
        <f>D28+D38+D50</f>
        <v>89.490000000000009</v>
      </c>
      <c r="E27" s="60">
        <f>E28+E38+E50</f>
        <v>112608.19</v>
      </c>
      <c r="F27" s="60">
        <f>F28+F38+F50</f>
        <v>105789.32</v>
      </c>
      <c r="I27" s="76"/>
      <c r="J27" s="89"/>
      <c r="K27" s="77"/>
    </row>
    <row r="28" spans="1:11" s="59" customFormat="1" ht="18" customHeight="1" x14ac:dyDescent="0.25">
      <c r="A28" s="58" t="s">
        <v>184</v>
      </c>
      <c r="B28" s="58" t="s">
        <v>185</v>
      </c>
      <c r="C28" s="60">
        <f>C29+C33+C34+C37</f>
        <v>41186.44</v>
      </c>
      <c r="D28" s="60">
        <f>D29+D33+D34+D37</f>
        <v>62.96</v>
      </c>
      <c r="E28" s="60">
        <f>E29+E33+E34+E37</f>
        <v>7001.12</v>
      </c>
      <c r="F28" s="60">
        <f>F29+F33+F34+F37</f>
        <v>9723.2099999999991</v>
      </c>
      <c r="I28" s="76"/>
      <c r="J28" s="89"/>
      <c r="K28" s="77"/>
    </row>
    <row r="29" spans="1:11" s="59" customFormat="1" ht="18" customHeight="1" x14ac:dyDescent="0.25">
      <c r="A29" s="58" t="s">
        <v>192</v>
      </c>
      <c r="B29" s="58" t="s">
        <v>197</v>
      </c>
      <c r="C29" s="60">
        <f>C30+C31+C32</f>
        <v>0</v>
      </c>
      <c r="D29" s="60">
        <f>D30+D31+D32</f>
        <v>0</v>
      </c>
      <c r="E29" s="60">
        <f>E30+E31+E32</f>
        <v>2961.44</v>
      </c>
      <c r="F29" s="60">
        <f>F30+F31+F32</f>
        <v>4487.1899999999996</v>
      </c>
      <c r="I29" s="76"/>
      <c r="K29" s="76"/>
    </row>
    <row r="30" spans="1:11" s="59" customFormat="1" ht="18" customHeight="1" x14ac:dyDescent="0.25">
      <c r="A30" s="58" t="s">
        <v>231</v>
      </c>
      <c r="B30" s="58" t="s">
        <v>232</v>
      </c>
      <c r="C30" s="60">
        <v>0</v>
      </c>
      <c r="D30" s="60">
        <v>0</v>
      </c>
      <c r="E30" s="60">
        <v>0</v>
      </c>
      <c r="F30" s="60">
        <v>638.85</v>
      </c>
      <c r="I30" s="76"/>
    </row>
    <row r="31" spans="1:11" s="59" customFormat="1" ht="18" customHeight="1" x14ac:dyDescent="0.25">
      <c r="A31" s="58" t="s">
        <v>193</v>
      </c>
      <c r="B31" s="58" t="s">
        <v>195</v>
      </c>
      <c r="C31" s="60">
        <v>0</v>
      </c>
      <c r="D31" s="60">
        <v>0</v>
      </c>
      <c r="E31" s="60">
        <v>483.42</v>
      </c>
      <c r="F31" s="60">
        <v>429.85</v>
      </c>
      <c r="I31" s="76"/>
    </row>
    <row r="32" spans="1:11" s="59" customFormat="1" ht="18" customHeight="1" x14ac:dyDescent="0.25">
      <c r="A32" s="58" t="s">
        <v>194</v>
      </c>
      <c r="B32" s="58" t="s">
        <v>196</v>
      </c>
      <c r="C32" s="60">
        <v>0</v>
      </c>
      <c r="D32" s="60">
        <v>0</v>
      </c>
      <c r="E32" s="60">
        <v>2478.02</v>
      </c>
      <c r="F32" s="60">
        <v>3418.49</v>
      </c>
      <c r="I32" s="76"/>
    </row>
    <row r="33" spans="1:9" s="59" customFormat="1" ht="18" customHeight="1" x14ac:dyDescent="0.25">
      <c r="A33" s="58" t="s">
        <v>235</v>
      </c>
      <c r="B33" s="58" t="s">
        <v>236</v>
      </c>
      <c r="C33" s="60">
        <v>4959.3999999999996</v>
      </c>
      <c r="D33" s="60">
        <v>0</v>
      </c>
      <c r="E33" s="60">
        <v>0</v>
      </c>
      <c r="F33" s="60">
        <v>0</v>
      </c>
      <c r="I33" s="76"/>
    </row>
    <row r="34" spans="1:9" s="59" customFormat="1" ht="18" customHeight="1" x14ac:dyDescent="0.25">
      <c r="A34" s="58" t="s">
        <v>201</v>
      </c>
      <c r="B34" s="58" t="s">
        <v>203</v>
      </c>
      <c r="C34" s="60">
        <f>C35+C36</f>
        <v>34937.040000000001</v>
      </c>
      <c r="D34" s="60">
        <f>D35+D36</f>
        <v>62.96</v>
      </c>
      <c r="E34" s="60">
        <f>E35+E36</f>
        <v>3013.68</v>
      </c>
      <c r="F34" s="60">
        <f>F35+F36</f>
        <v>5215.5</v>
      </c>
      <c r="I34" s="76"/>
    </row>
    <row r="35" spans="1:9" s="59" customFormat="1" ht="18" customHeight="1" x14ac:dyDescent="0.25">
      <c r="A35" s="58" t="s">
        <v>229</v>
      </c>
      <c r="B35" s="58" t="s">
        <v>230</v>
      </c>
      <c r="C35" s="60">
        <v>0</v>
      </c>
      <c r="D35" s="60">
        <v>0</v>
      </c>
      <c r="E35" s="60">
        <v>0</v>
      </c>
      <c r="F35" s="60">
        <v>500</v>
      </c>
      <c r="I35" s="76"/>
    </row>
    <row r="36" spans="1:9" s="59" customFormat="1" ht="18" customHeight="1" x14ac:dyDescent="0.25">
      <c r="A36" s="58" t="s">
        <v>202</v>
      </c>
      <c r="B36" s="58" t="s">
        <v>204</v>
      </c>
      <c r="C36" s="60">
        <v>34937.040000000001</v>
      </c>
      <c r="D36" s="60">
        <v>62.96</v>
      </c>
      <c r="E36" s="60">
        <v>3013.68</v>
      </c>
      <c r="F36" s="60">
        <v>4715.5</v>
      </c>
      <c r="I36" s="76"/>
    </row>
    <row r="37" spans="1:9" s="59" customFormat="1" ht="18" customHeight="1" x14ac:dyDescent="0.25">
      <c r="A37" s="58" t="s">
        <v>237</v>
      </c>
      <c r="B37" s="58" t="s">
        <v>238</v>
      </c>
      <c r="C37" s="60">
        <v>1290</v>
      </c>
      <c r="D37" s="60">
        <v>0</v>
      </c>
      <c r="E37" s="60">
        <v>1026</v>
      </c>
      <c r="F37" s="60">
        <v>20.52</v>
      </c>
      <c r="I37" s="76"/>
    </row>
    <row r="38" spans="1:9" s="59" customFormat="1" ht="18" customHeight="1" x14ac:dyDescent="0.25">
      <c r="A38" s="58" t="s">
        <v>186</v>
      </c>
      <c r="B38" s="58" t="s">
        <v>205</v>
      </c>
      <c r="C38" s="60">
        <f>C39+C40+C41+C44+C46+C47+C48</f>
        <v>29373.620000000003</v>
      </c>
      <c r="D38" s="60">
        <f>D39+D40+D41+D44+D46+D47+D48</f>
        <v>26.53</v>
      </c>
      <c r="E38" s="60">
        <f>E39+E40+E41+E44+E46+E47+E48</f>
        <v>38849.270000000004</v>
      </c>
      <c r="F38" s="60">
        <f>F39+F40+F41+F44+F46+F47+F48</f>
        <v>29308.309999999998</v>
      </c>
      <c r="I38" s="76"/>
    </row>
    <row r="39" spans="1:9" s="59" customFormat="1" ht="18" customHeight="1" x14ac:dyDescent="0.25">
      <c r="A39" s="58" t="s">
        <v>206</v>
      </c>
      <c r="B39" s="58" t="s">
        <v>207</v>
      </c>
      <c r="C39" s="60">
        <v>0</v>
      </c>
      <c r="D39" s="60">
        <v>0</v>
      </c>
      <c r="E39" s="60">
        <v>41.46</v>
      </c>
      <c r="F39" s="60">
        <v>62.78</v>
      </c>
      <c r="I39" s="76"/>
    </row>
    <row r="40" spans="1:9" s="59" customFormat="1" ht="18" customHeight="1" x14ac:dyDescent="0.25">
      <c r="A40" s="58" t="s">
        <v>239</v>
      </c>
      <c r="B40" s="58" t="s">
        <v>240</v>
      </c>
      <c r="C40" s="60">
        <v>4400.1499999999996</v>
      </c>
      <c r="D40" s="60">
        <v>0</v>
      </c>
      <c r="E40" s="60">
        <v>4400.1499999999996</v>
      </c>
      <c r="F40" s="60">
        <v>88</v>
      </c>
      <c r="I40" s="76"/>
    </row>
    <row r="41" spans="1:9" s="59" customFormat="1" ht="18" customHeight="1" x14ac:dyDescent="0.25">
      <c r="A41" s="58" t="s">
        <v>208</v>
      </c>
      <c r="B41" s="58" t="s">
        <v>209</v>
      </c>
      <c r="C41" s="60">
        <f>C42+C43</f>
        <v>24973.47</v>
      </c>
      <c r="D41" s="60">
        <f>D42+D43</f>
        <v>26.53</v>
      </c>
      <c r="E41" s="60">
        <f>E42+E43</f>
        <v>12643.82</v>
      </c>
      <c r="F41" s="60">
        <f>F42+F43</f>
        <v>3159.81</v>
      </c>
      <c r="I41" s="76"/>
    </row>
    <row r="42" spans="1:9" s="59" customFormat="1" ht="18" customHeight="1" x14ac:dyDescent="0.25">
      <c r="A42" s="58" t="s">
        <v>228</v>
      </c>
      <c r="B42" s="58" t="s">
        <v>233</v>
      </c>
      <c r="C42" s="60">
        <v>0</v>
      </c>
      <c r="D42" s="60">
        <v>0</v>
      </c>
      <c r="E42" s="60">
        <v>0</v>
      </c>
      <c r="F42" s="60">
        <v>79</v>
      </c>
      <c r="I42" s="76"/>
    </row>
    <row r="43" spans="1:9" s="59" customFormat="1" ht="18" customHeight="1" x14ac:dyDescent="0.25">
      <c r="A43" s="58" t="s">
        <v>210</v>
      </c>
      <c r="B43" s="58" t="s">
        <v>213</v>
      </c>
      <c r="C43" s="60">
        <v>24973.47</v>
      </c>
      <c r="D43" s="60">
        <v>26.53</v>
      </c>
      <c r="E43" s="60">
        <v>12643.82</v>
      </c>
      <c r="F43" s="60">
        <v>3080.81</v>
      </c>
      <c r="I43" s="76"/>
    </row>
    <row r="44" spans="1:9" s="59" customFormat="1" ht="18" customHeight="1" x14ac:dyDescent="0.25">
      <c r="A44" s="58" t="s">
        <v>220</v>
      </c>
      <c r="B44" s="58" t="s">
        <v>221</v>
      </c>
      <c r="C44" s="60">
        <f>C45</f>
        <v>0</v>
      </c>
      <c r="D44" s="60">
        <f>D45</f>
        <v>0</v>
      </c>
      <c r="E44" s="60">
        <f>E45</f>
        <v>1020.44</v>
      </c>
      <c r="F44" s="60">
        <f>F45</f>
        <v>5254.32</v>
      </c>
    </row>
    <row r="45" spans="1:9" s="59" customFormat="1" ht="18" customHeight="1" x14ac:dyDescent="0.25">
      <c r="A45" s="58" t="s">
        <v>222</v>
      </c>
      <c r="B45" s="58" t="s">
        <v>227</v>
      </c>
      <c r="C45" s="60">
        <v>0</v>
      </c>
      <c r="D45" s="60">
        <v>0</v>
      </c>
      <c r="E45" s="60">
        <v>1020.44</v>
      </c>
      <c r="F45" s="60">
        <v>5254.32</v>
      </c>
    </row>
    <row r="46" spans="1:9" s="59" customFormat="1" ht="18" customHeight="1" x14ac:dyDescent="0.25">
      <c r="A46" s="58" t="s">
        <v>215</v>
      </c>
      <c r="B46" s="58" t="s">
        <v>216</v>
      </c>
      <c r="C46" s="60">
        <v>0</v>
      </c>
      <c r="D46" s="60">
        <v>0</v>
      </c>
      <c r="E46" s="60">
        <v>996.9</v>
      </c>
      <c r="F46" s="60">
        <v>996.9</v>
      </c>
    </row>
    <row r="47" spans="1:9" s="59" customFormat="1" ht="18" customHeight="1" x14ac:dyDescent="0.25">
      <c r="A47" s="58" t="s">
        <v>217</v>
      </c>
      <c r="B47" s="58" t="s">
        <v>218</v>
      </c>
      <c r="C47" s="60">
        <v>0</v>
      </c>
      <c r="D47" s="60">
        <v>0</v>
      </c>
      <c r="E47" s="60">
        <v>81.5</v>
      </c>
      <c r="F47" s="60">
        <v>81.5</v>
      </c>
    </row>
    <row r="48" spans="1:9" s="59" customFormat="1" ht="18" customHeight="1" x14ac:dyDescent="0.25">
      <c r="A48" s="58" t="s">
        <v>223</v>
      </c>
      <c r="B48" s="58" t="s">
        <v>225</v>
      </c>
      <c r="C48" s="60">
        <f>C49</f>
        <v>0</v>
      </c>
      <c r="D48" s="60">
        <f>D49</f>
        <v>0</v>
      </c>
      <c r="E48" s="60">
        <f>E49</f>
        <v>19665</v>
      </c>
      <c r="F48" s="60">
        <f>F49</f>
        <v>19665</v>
      </c>
    </row>
    <row r="49" spans="1:11" s="59" customFormat="1" ht="18" customHeight="1" x14ac:dyDescent="0.25">
      <c r="A49" s="58" t="s">
        <v>224</v>
      </c>
      <c r="B49" s="58" t="s">
        <v>226</v>
      </c>
      <c r="C49" s="60">
        <v>0</v>
      </c>
      <c r="D49" s="60">
        <v>0</v>
      </c>
      <c r="E49" s="60">
        <v>19665</v>
      </c>
      <c r="F49" s="60">
        <v>19665</v>
      </c>
    </row>
    <row r="50" spans="1:11" s="59" customFormat="1" ht="18" customHeight="1" x14ac:dyDescent="0.25">
      <c r="A50" s="58" t="s">
        <v>176</v>
      </c>
      <c r="B50" s="58" t="s">
        <v>177</v>
      </c>
      <c r="C50" s="60">
        <v>0</v>
      </c>
      <c r="D50" s="60">
        <v>0</v>
      </c>
      <c r="E50" s="60">
        <v>66757.8</v>
      </c>
      <c r="F50" s="60">
        <v>66757.8</v>
      </c>
      <c r="I50" s="76"/>
      <c r="J50" s="87"/>
      <c r="K50" s="76"/>
    </row>
    <row r="51" spans="1:11" s="91" customFormat="1" ht="18" customHeight="1" x14ac:dyDescent="0.25">
      <c r="A51" s="90" t="s">
        <v>241</v>
      </c>
      <c r="B51" s="90" t="s">
        <v>242</v>
      </c>
      <c r="C51" s="63">
        <f>C52</f>
        <v>92350</v>
      </c>
      <c r="D51" s="63">
        <f t="shared" ref="D51:F54" si="1">D52</f>
        <v>0</v>
      </c>
      <c r="E51" s="63">
        <f t="shared" si="1"/>
        <v>27350</v>
      </c>
      <c r="F51" s="63">
        <f t="shared" si="1"/>
        <v>0</v>
      </c>
      <c r="I51" s="92"/>
      <c r="J51" s="93"/>
      <c r="K51" s="92"/>
    </row>
    <row r="52" spans="1:11" s="59" customFormat="1" ht="18" customHeight="1" x14ac:dyDescent="0.25">
      <c r="A52" s="58" t="s">
        <v>243</v>
      </c>
      <c r="B52" s="58" t="s">
        <v>244</v>
      </c>
      <c r="C52" s="60">
        <f>C53</f>
        <v>92350</v>
      </c>
      <c r="D52" s="60">
        <f t="shared" si="1"/>
        <v>0</v>
      </c>
      <c r="E52" s="60">
        <f t="shared" si="1"/>
        <v>27350</v>
      </c>
      <c r="F52" s="60">
        <f t="shared" si="1"/>
        <v>0</v>
      </c>
      <c r="I52" s="76"/>
      <c r="J52" s="86"/>
      <c r="K52" s="76"/>
    </row>
    <row r="53" spans="1:11" s="59" customFormat="1" ht="18" customHeight="1" x14ac:dyDescent="0.25">
      <c r="A53" s="58" t="s">
        <v>245</v>
      </c>
      <c r="B53" s="58" t="s">
        <v>7</v>
      </c>
      <c r="C53" s="60">
        <f>C54</f>
        <v>92350</v>
      </c>
      <c r="D53" s="60">
        <f t="shared" si="1"/>
        <v>0</v>
      </c>
      <c r="E53" s="60">
        <f t="shared" si="1"/>
        <v>27350</v>
      </c>
      <c r="F53" s="60">
        <f t="shared" si="1"/>
        <v>0</v>
      </c>
      <c r="I53" s="76"/>
      <c r="J53" s="86"/>
      <c r="K53" s="76"/>
    </row>
    <row r="54" spans="1:11" s="59" customFormat="1" ht="18" customHeight="1" x14ac:dyDescent="0.25">
      <c r="A54" s="58" t="s">
        <v>246</v>
      </c>
      <c r="B54" s="58" t="s">
        <v>247</v>
      </c>
      <c r="C54" s="60">
        <f>C55</f>
        <v>92350</v>
      </c>
      <c r="D54" s="60">
        <f t="shared" si="1"/>
        <v>0</v>
      </c>
      <c r="E54" s="60">
        <f t="shared" si="1"/>
        <v>27350</v>
      </c>
      <c r="F54" s="60">
        <f t="shared" si="1"/>
        <v>0</v>
      </c>
      <c r="I54" s="76"/>
      <c r="J54" s="86"/>
      <c r="K54" s="76"/>
    </row>
    <row r="55" spans="1:11" s="59" customFormat="1" ht="18" customHeight="1" x14ac:dyDescent="0.25">
      <c r="A55" s="58" t="s">
        <v>248</v>
      </c>
      <c r="B55" s="58" t="s">
        <v>249</v>
      </c>
      <c r="C55" s="60">
        <v>92350</v>
      </c>
      <c r="D55" s="61">
        <v>0</v>
      </c>
      <c r="E55" s="60">
        <v>27350</v>
      </c>
      <c r="F55" s="60">
        <v>0</v>
      </c>
      <c r="I55" s="76"/>
      <c r="J55" s="86"/>
      <c r="K55" s="76"/>
    </row>
    <row r="56" spans="1:11" s="59" customFormat="1" ht="18" customHeight="1" x14ac:dyDescent="0.25">
      <c r="A56" s="58"/>
      <c r="B56" s="58"/>
      <c r="C56" s="60"/>
      <c r="D56" s="61"/>
      <c r="E56" s="60"/>
      <c r="F56" s="60"/>
      <c r="I56" s="76"/>
      <c r="J56" s="86"/>
      <c r="K56" s="76"/>
    </row>
    <row r="57" spans="1:11" s="59" customFormat="1" ht="18" customHeight="1" x14ac:dyDescent="0.25">
      <c r="A57" s="111" t="s">
        <v>182</v>
      </c>
      <c r="B57" s="111"/>
      <c r="C57" s="63">
        <f>SUM(C15+C51)</f>
        <v>1041145.1600000001</v>
      </c>
      <c r="D57" s="63">
        <f>SUM(D15+D51)</f>
        <v>89.490000000000009</v>
      </c>
      <c r="E57" s="63">
        <f>SUM(E15+E51)</f>
        <v>1018193.29</v>
      </c>
      <c r="F57" s="63">
        <f>SUM(F15+F51)</f>
        <v>1249718.19</v>
      </c>
    </row>
    <row r="58" spans="1:11" s="59" customFormat="1" ht="18" customHeight="1" x14ac:dyDescent="0.25">
      <c r="A58" s="79"/>
      <c r="B58" s="79"/>
      <c r="C58" s="63"/>
      <c r="D58" s="64"/>
      <c r="E58" s="63"/>
      <c r="F58" s="63"/>
    </row>
    <row r="59" spans="1:11" s="59" customFormat="1" ht="18" customHeight="1" x14ac:dyDescent="0.25">
      <c r="A59" s="79"/>
      <c r="B59" s="79"/>
      <c r="C59" s="63"/>
      <c r="D59" s="64"/>
      <c r="E59" s="63"/>
      <c r="F59" s="63"/>
    </row>
    <row r="60" spans="1:11" ht="15" customHeight="1" x14ac:dyDescent="0.25">
      <c r="A60" s="56"/>
      <c r="B60" s="56"/>
      <c r="C60" s="65"/>
      <c r="D60" s="66"/>
      <c r="E60" s="67"/>
      <c r="F60" s="68"/>
      <c r="G60" s="69"/>
      <c r="H60" s="70"/>
    </row>
    <row r="61" spans="1:11" x14ac:dyDescent="0.25">
      <c r="A61" s="70"/>
      <c r="B61" s="70"/>
      <c r="C61" s="70"/>
      <c r="D61" s="70"/>
      <c r="E61" s="70"/>
      <c r="F61" s="70"/>
      <c r="G61" s="70"/>
      <c r="H61" s="70"/>
    </row>
    <row r="62" spans="1:11" x14ac:dyDescent="0.25">
      <c r="A62" s="110" t="s">
        <v>188</v>
      </c>
      <c r="B62" s="110"/>
      <c r="C62" s="110"/>
      <c r="D62" s="110"/>
      <c r="E62" s="110"/>
      <c r="F62" s="110"/>
      <c r="G62" s="70"/>
      <c r="H62" s="70"/>
    </row>
    <row r="63" spans="1:11" x14ac:dyDescent="0.25">
      <c r="A63" s="107" t="s">
        <v>189</v>
      </c>
      <c r="B63" s="107"/>
      <c r="C63" s="107"/>
      <c r="D63" s="107"/>
      <c r="E63" s="107"/>
      <c r="F63" s="107"/>
      <c r="G63" s="70"/>
      <c r="H63" s="70"/>
    </row>
    <row r="64" spans="1:11" x14ac:dyDescent="0.25">
      <c r="A64" s="72"/>
      <c r="B64" s="72"/>
      <c r="C64" s="73"/>
      <c r="D64" s="73"/>
      <c r="E64" s="73"/>
      <c r="F64" s="71"/>
      <c r="G64" s="70"/>
      <c r="H64" s="70"/>
    </row>
    <row r="65" spans="1:8" x14ac:dyDescent="0.25">
      <c r="A65" s="70"/>
      <c r="B65" s="70"/>
      <c r="C65" s="71"/>
      <c r="D65" s="71"/>
      <c r="E65" s="71"/>
      <c r="F65" s="71"/>
      <c r="G65" s="70"/>
      <c r="H65" s="70"/>
    </row>
    <row r="66" spans="1:8" x14ac:dyDescent="0.25">
      <c r="A66" s="110" t="s">
        <v>167</v>
      </c>
      <c r="B66" s="110"/>
      <c r="C66" s="110"/>
      <c r="D66" s="110"/>
      <c r="E66" s="110"/>
      <c r="F66" s="110"/>
      <c r="G66" s="70"/>
      <c r="H66" s="70"/>
    </row>
    <row r="67" spans="1:8" x14ac:dyDescent="0.25">
      <c r="A67" s="107" t="s">
        <v>168</v>
      </c>
      <c r="B67" s="107"/>
      <c r="C67" s="107"/>
      <c r="D67" s="107"/>
      <c r="E67" s="107"/>
      <c r="F67" s="107"/>
      <c r="G67" s="70"/>
      <c r="H67" s="70"/>
    </row>
    <row r="68" spans="1:8" x14ac:dyDescent="0.25">
      <c r="A68" s="70"/>
      <c r="B68" s="70"/>
      <c r="C68" s="70"/>
      <c r="D68" s="70"/>
      <c r="E68" s="70"/>
      <c r="F68" s="70"/>
      <c r="G68" s="70"/>
      <c r="H68" s="70"/>
    </row>
    <row r="69" spans="1:8" x14ac:dyDescent="0.25">
      <c r="A69" s="70"/>
      <c r="B69" s="70"/>
      <c r="C69" s="70"/>
      <c r="D69" s="70"/>
      <c r="E69" s="70"/>
      <c r="F69" s="70"/>
      <c r="G69" s="70"/>
      <c r="H69" s="70"/>
    </row>
    <row r="70" spans="1:8" x14ac:dyDescent="0.25">
      <c r="A70" s="70"/>
      <c r="B70" s="70"/>
      <c r="C70" s="70"/>
      <c r="D70" s="70"/>
      <c r="E70" s="70"/>
      <c r="F70" s="70"/>
      <c r="G70" s="70"/>
      <c r="H70" s="70"/>
    </row>
    <row r="71" spans="1:8" x14ac:dyDescent="0.25">
      <c r="A71" s="70"/>
      <c r="B71" s="70"/>
      <c r="C71" s="70"/>
      <c r="D71" s="70"/>
      <c r="E71" s="70"/>
      <c r="F71" s="70"/>
      <c r="G71" s="70"/>
      <c r="H71" s="70"/>
    </row>
  </sheetData>
  <mergeCells count="8">
    <mergeCell ref="A67:F67"/>
    <mergeCell ref="C1:F4"/>
    <mergeCell ref="A6:F6"/>
    <mergeCell ref="A7:F7"/>
    <mergeCell ref="A62:F62"/>
    <mergeCell ref="A63:F63"/>
    <mergeCell ref="A66:F66"/>
    <mergeCell ref="A57:B57"/>
  </mergeCells>
  <dataValidations count="1">
    <dataValidation type="list" allowBlank="1" showInputMessage="1" showErrorMessage="1" sqref="B11">
      <formula1>#REF!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opLeftCell="A4" workbookViewId="0">
      <selection activeCell="F57" sqref="F57"/>
    </sheetView>
  </sheetViews>
  <sheetFormatPr defaultRowHeight="15" x14ac:dyDescent="0.25"/>
  <cols>
    <col min="1" max="1" width="19.7109375" style="47" bestFit="1" customWidth="1"/>
    <col min="2" max="2" width="44.140625" style="47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3.7109375" style="47" bestFit="1" customWidth="1"/>
    <col min="10" max="10" width="5.5703125" style="47" customWidth="1"/>
    <col min="11" max="11" width="17.140625" style="47" customWidth="1"/>
    <col min="12" max="12" width="13.7109375" style="47" bestFit="1" customWidth="1"/>
    <col min="13" max="14" width="12.5703125" style="47" bestFit="1" customWidth="1"/>
    <col min="15" max="16384" width="9.140625" style="47"/>
  </cols>
  <sheetData>
    <row r="1" spans="1:10" ht="15" customHeight="1" x14ac:dyDescent="0.25">
      <c r="C1" s="108" t="s">
        <v>12</v>
      </c>
      <c r="D1" s="108"/>
      <c r="E1" s="108"/>
      <c r="F1" s="108"/>
    </row>
    <row r="2" spans="1:10" ht="15.75" customHeight="1" x14ac:dyDescent="0.25">
      <c r="C2" s="108"/>
      <c r="D2" s="108"/>
      <c r="E2" s="108"/>
      <c r="F2" s="108"/>
      <c r="G2" s="48"/>
      <c r="I2" s="1"/>
      <c r="J2" s="2"/>
    </row>
    <row r="3" spans="1:10" ht="15.75" customHeight="1" x14ac:dyDescent="0.25">
      <c r="C3" s="108"/>
      <c r="D3" s="108"/>
      <c r="E3" s="108"/>
      <c r="F3" s="108"/>
      <c r="G3" s="48"/>
      <c r="I3" s="1"/>
      <c r="J3" s="2"/>
    </row>
    <row r="4" spans="1:10" ht="15.75" customHeight="1" x14ac:dyDescent="0.25">
      <c r="C4" s="108"/>
      <c r="D4" s="108"/>
      <c r="E4" s="108"/>
      <c r="F4" s="108"/>
      <c r="G4" s="48"/>
      <c r="I4" s="1"/>
      <c r="J4" s="2"/>
    </row>
    <row r="5" spans="1:10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0" x14ac:dyDescent="0.25">
      <c r="A6" s="109" t="s">
        <v>13</v>
      </c>
      <c r="B6" s="109"/>
      <c r="C6" s="109"/>
      <c r="D6" s="109"/>
      <c r="E6" s="109"/>
      <c r="F6" s="109"/>
    </row>
    <row r="7" spans="1:10" x14ac:dyDescent="0.25">
      <c r="A7" s="109" t="s">
        <v>14</v>
      </c>
      <c r="B7" s="109"/>
      <c r="C7" s="109"/>
      <c r="D7" s="109"/>
      <c r="E7" s="109"/>
      <c r="F7" s="109"/>
    </row>
    <row r="8" spans="1:10" x14ac:dyDescent="0.25">
      <c r="C8" s="50"/>
      <c r="D8" s="50"/>
      <c r="E8" s="50"/>
      <c r="F8" s="50"/>
    </row>
    <row r="9" spans="1:10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0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0" x14ac:dyDescent="0.25">
      <c r="A11" s="47" t="s">
        <v>16</v>
      </c>
      <c r="B11" s="3" t="s">
        <v>29</v>
      </c>
      <c r="C11" s="50"/>
      <c r="D11" s="50"/>
      <c r="E11" s="50"/>
      <c r="F11" s="50"/>
    </row>
    <row r="12" spans="1:10" x14ac:dyDescent="0.25">
      <c r="C12" s="50"/>
      <c r="D12" s="50"/>
      <c r="E12" s="50"/>
      <c r="F12" s="50"/>
    </row>
    <row r="13" spans="1:10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0" x14ac:dyDescent="0.25">
      <c r="C14" s="55"/>
      <c r="D14" s="55"/>
      <c r="E14" s="55"/>
      <c r="F14" s="55"/>
      <c r="G14" s="55"/>
    </row>
    <row r="15" spans="1:10" s="59" customFormat="1" ht="18" customHeight="1" x14ac:dyDescent="0.25">
      <c r="A15" s="84" t="s">
        <v>2</v>
      </c>
      <c r="B15" s="84" t="s">
        <v>3</v>
      </c>
      <c r="C15" s="63">
        <f>SUM(C16+C26)</f>
        <v>587162.61</v>
      </c>
      <c r="D15" s="63">
        <f>SUM(D16+D26)</f>
        <v>89.490000000000009</v>
      </c>
      <c r="E15" s="63">
        <f>SUM(E16+E26)</f>
        <v>582892.92999999993</v>
      </c>
      <c r="F15" s="63">
        <f>SUM(F16+F26)</f>
        <v>745445.45000000007</v>
      </c>
    </row>
    <row r="16" spans="1:10" s="59" customFormat="1" ht="18" customHeight="1" x14ac:dyDescent="0.25">
      <c r="A16" s="58" t="s">
        <v>4</v>
      </c>
      <c r="B16" s="58" t="s">
        <v>5</v>
      </c>
      <c r="C16" s="60">
        <f>C17</f>
        <v>516602.55</v>
      </c>
      <c r="D16" s="60">
        <f>D17</f>
        <v>0</v>
      </c>
      <c r="E16" s="60">
        <f>E17</f>
        <v>516602.55</v>
      </c>
      <c r="F16" s="60">
        <f>F17</f>
        <v>685973.94000000006</v>
      </c>
    </row>
    <row r="17" spans="1:14" s="59" customFormat="1" ht="18" customHeight="1" x14ac:dyDescent="0.25">
      <c r="A17" s="58" t="s">
        <v>6</v>
      </c>
      <c r="B17" s="58" t="s">
        <v>7</v>
      </c>
      <c r="C17" s="60">
        <f>SUM(C18+C21+C24)</f>
        <v>516602.55</v>
      </c>
      <c r="D17" s="60">
        <f>SUM(D18+D21+D24)</f>
        <v>0</v>
      </c>
      <c r="E17" s="60">
        <f>SUM(E18+E21+E24)</f>
        <v>516602.55</v>
      </c>
      <c r="F17" s="60">
        <f>SUM(F18+F21+F24)</f>
        <v>685973.94000000006</v>
      </c>
    </row>
    <row r="18" spans="1:14" s="59" customFormat="1" ht="18" customHeight="1" x14ac:dyDescent="0.25">
      <c r="A18" s="58" t="s">
        <v>8</v>
      </c>
      <c r="B18" s="58" t="s">
        <v>180</v>
      </c>
      <c r="C18" s="60">
        <f t="shared" ref="C18:F19" si="0">C19</f>
        <v>489848.37</v>
      </c>
      <c r="D18" s="60">
        <f t="shared" si="0"/>
        <v>0</v>
      </c>
      <c r="E18" s="60">
        <f t="shared" si="0"/>
        <v>489848.37</v>
      </c>
      <c r="F18" s="60">
        <f t="shared" si="0"/>
        <v>445344.69</v>
      </c>
    </row>
    <row r="19" spans="1:14" s="59" customFormat="1" ht="18" customHeight="1" x14ac:dyDescent="0.25">
      <c r="A19" s="58" t="s">
        <v>9</v>
      </c>
      <c r="B19" s="58" t="s">
        <v>10</v>
      </c>
      <c r="C19" s="60">
        <f t="shared" si="0"/>
        <v>489848.37</v>
      </c>
      <c r="D19" s="60">
        <f t="shared" si="0"/>
        <v>0</v>
      </c>
      <c r="E19" s="60">
        <f t="shared" si="0"/>
        <v>489848.37</v>
      </c>
      <c r="F19" s="60">
        <f t="shared" si="0"/>
        <v>445344.69</v>
      </c>
    </row>
    <row r="20" spans="1:14" s="59" customFormat="1" ht="18" customHeight="1" x14ac:dyDescent="0.25">
      <c r="A20" s="58" t="s">
        <v>11</v>
      </c>
      <c r="B20" s="58" t="s">
        <v>181</v>
      </c>
      <c r="C20" s="60">
        <v>489848.37</v>
      </c>
      <c r="D20" s="61">
        <v>0</v>
      </c>
      <c r="E20" s="60">
        <v>489848.37</v>
      </c>
      <c r="F20" s="60">
        <v>445344.69</v>
      </c>
      <c r="J20" s="76"/>
      <c r="K20" s="78"/>
      <c r="L20" s="77"/>
    </row>
    <row r="21" spans="1:14" s="59" customFormat="1" ht="18" customHeight="1" x14ac:dyDescent="0.25">
      <c r="A21" s="58" t="s">
        <v>169</v>
      </c>
      <c r="B21" s="58" t="s">
        <v>170</v>
      </c>
      <c r="C21" s="60">
        <f>C22+C23</f>
        <v>26754.18</v>
      </c>
      <c r="D21" s="60">
        <f>D22+D23</f>
        <v>0</v>
      </c>
      <c r="E21" s="60">
        <f>E22+E23</f>
        <v>26754.18</v>
      </c>
      <c r="F21" s="60">
        <f>F22+F23</f>
        <v>107834.87</v>
      </c>
      <c r="J21" s="76"/>
      <c r="K21" s="78"/>
      <c r="L21" s="77"/>
    </row>
    <row r="22" spans="1:14" s="59" customFormat="1" ht="18" customHeight="1" x14ac:dyDescent="0.25">
      <c r="A22" s="58" t="s">
        <v>171</v>
      </c>
      <c r="B22" s="58" t="s">
        <v>172</v>
      </c>
      <c r="C22" s="60">
        <v>0</v>
      </c>
      <c r="D22" s="61">
        <v>0</v>
      </c>
      <c r="E22" s="60">
        <v>0</v>
      </c>
      <c r="F22" s="60">
        <v>107834.87</v>
      </c>
      <c r="I22" s="76"/>
      <c r="J22" s="85"/>
      <c r="K22" s="76"/>
    </row>
    <row r="23" spans="1:14" s="59" customFormat="1" ht="18" customHeight="1" x14ac:dyDescent="0.25">
      <c r="A23" s="58" t="s">
        <v>198</v>
      </c>
      <c r="B23" s="58" t="s">
        <v>211</v>
      </c>
      <c r="C23" s="60">
        <v>26754.18</v>
      </c>
      <c r="D23" s="61">
        <v>0</v>
      </c>
      <c r="E23" s="60">
        <v>26754.18</v>
      </c>
      <c r="F23" s="60">
        <v>0</v>
      </c>
      <c r="I23" s="76"/>
      <c r="J23" s="85"/>
      <c r="K23" s="76"/>
    </row>
    <row r="24" spans="1:14" s="59" customFormat="1" ht="18" customHeight="1" x14ac:dyDescent="0.25">
      <c r="A24" s="58" t="s">
        <v>66</v>
      </c>
      <c r="B24" s="58" t="s">
        <v>214</v>
      </c>
      <c r="C24" s="60">
        <f>C25</f>
        <v>0</v>
      </c>
      <c r="D24" s="60">
        <f>D25</f>
        <v>0</v>
      </c>
      <c r="E24" s="60">
        <f>E25</f>
        <v>0</v>
      </c>
      <c r="F24" s="60">
        <f>F25</f>
        <v>132794.38</v>
      </c>
      <c r="I24" s="76"/>
      <c r="J24" s="85"/>
      <c r="K24" s="76"/>
    </row>
    <row r="25" spans="1:14" s="59" customFormat="1" ht="18" customHeight="1" x14ac:dyDescent="0.25">
      <c r="A25" s="58" t="s">
        <v>67</v>
      </c>
      <c r="B25" s="58" t="s">
        <v>178</v>
      </c>
      <c r="C25" s="60">
        <v>0</v>
      </c>
      <c r="D25" s="61">
        <v>0</v>
      </c>
      <c r="E25" s="60">
        <v>0</v>
      </c>
      <c r="F25" s="60">
        <v>132794.38</v>
      </c>
      <c r="I25" s="76"/>
      <c r="J25" s="85"/>
      <c r="K25" s="76"/>
    </row>
    <row r="26" spans="1:14" s="59" customFormat="1" ht="18" customHeight="1" x14ac:dyDescent="0.25">
      <c r="A26" s="58" t="s">
        <v>173</v>
      </c>
      <c r="B26" s="58" t="s">
        <v>174</v>
      </c>
      <c r="C26" s="60">
        <f>C27</f>
        <v>70560.06</v>
      </c>
      <c r="D26" s="60">
        <f>D27</f>
        <v>89.490000000000009</v>
      </c>
      <c r="E26" s="60">
        <f>E27</f>
        <v>66290.38</v>
      </c>
      <c r="F26" s="60">
        <f>F27</f>
        <v>59471.509999999995</v>
      </c>
      <c r="I26" s="76"/>
      <c r="J26" s="85"/>
      <c r="K26" s="76"/>
    </row>
    <row r="27" spans="1:14" s="59" customFormat="1" ht="18" customHeight="1" x14ac:dyDescent="0.25">
      <c r="A27" s="58" t="s">
        <v>175</v>
      </c>
      <c r="B27" s="58" t="s">
        <v>7</v>
      </c>
      <c r="C27" s="60">
        <f>SUM(C28+C38+C50)</f>
        <v>70560.06</v>
      </c>
      <c r="D27" s="60">
        <f>SUM(D28+D38+D50)</f>
        <v>89.490000000000009</v>
      </c>
      <c r="E27" s="60">
        <f>SUM(E28+E38+E50)</f>
        <v>66290.38</v>
      </c>
      <c r="F27" s="60">
        <f>SUM(F28+F38+F50)</f>
        <v>59471.509999999995</v>
      </c>
      <c r="I27" s="76"/>
      <c r="J27" s="85"/>
      <c r="K27" s="76"/>
    </row>
    <row r="28" spans="1:14" s="59" customFormat="1" ht="18" customHeight="1" x14ac:dyDescent="0.25">
      <c r="A28" s="58" t="s">
        <v>184</v>
      </c>
      <c r="B28" s="58" t="s">
        <v>185</v>
      </c>
      <c r="C28" s="60">
        <f>C29+C33+C34+C37</f>
        <v>41186.44</v>
      </c>
      <c r="D28" s="60">
        <f>D29+D33+D34+D37</f>
        <v>62.96</v>
      </c>
      <c r="E28" s="60">
        <f>E29+E33+E34+E37</f>
        <v>7001.12</v>
      </c>
      <c r="F28" s="60">
        <f>F29+F33+F34+F37</f>
        <v>9723.2099999999991</v>
      </c>
      <c r="I28" s="77"/>
      <c r="K28" s="76"/>
    </row>
    <row r="29" spans="1:14" s="59" customFormat="1" ht="18" customHeight="1" x14ac:dyDescent="0.25">
      <c r="A29" s="58" t="s">
        <v>192</v>
      </c>
      <c r="B29" s="58" t="s">
        <v>197</v>
      </c>
      <c r="C29" s="60">
        <f>SUM(C31+C32+C30)</f>
        <v>0</v>
      </c>
      <c r="D29" s="60">
        <f>SUM(D31+D32+D30)</f>
        <v>0</v>
      </c>
      <c r="E29" s="60">
        <f>SUM(E31+E32+E30)</f>
        <v>2961.44</v>
      </c>
      <c r="F29" s="60">
        <f>SUM(F31+F32+F30)</f>
        <v>4487.1899999999996</v>
      </c>
    </row>
    <row r="30" spans="1:14" s="59" customFormat="1" ht="18" customHeight="1" x14ac:dyDescent="0.25">
      <c r="A30" s="58" t="s">
        <v>231</v>
      </c>
      <c r="B30" s="58" t="s">
        <v>232</v>
      </c>
      <c r="C30" s="60">
        <v>0</v>
      </c>
      <c r="D30" s="60">
        <v>0</v>
      </c>
      <c r="E30" s="60">
        <v>0</v>
      </c>
      <c r="F30" s="60">
        <v>638.85</v>
      </c>
    </row>
    <row r="31" spans="1:14" s="59" customFormat="1" ht="18" customHeight="1" x14ac:dyDescent="0.25">
      <c r="A31" s="58" t="s">
        <v>193</v>
      </c>
      <c r="B31" s="58" t="s">
        <v>195</v>
      </c>
      <c r="C31" s="60">
        <v>0</v>
      </c>
      <c r="D31" s="60">
        <v>0</v>
      </c>
      <c r="E31" s="60">
        <v>483.42</v>
      </c>
      <c r="F31" s="60">
        <v>429.85</v>
      </c>
      <c r="I31" s="76"/>
      <c r="J31" s="85"/>
      <c r="K31" s="76"/>
      <c r="M31" s="76"/>
      <c r="N31" s="76"/>
    </row>
    <row r="32" spans="1:14" s="59" customFormat="1" ht="18" customHeight="1" x14ac:dyDescent="0.25">
      <c r="A32" s="58" t="s">
        <v>194</v>
      </c>
      <c r="B32" s="58" t="s">
        <v>196</v>
      </c>
      <c r="C32" s="60">
        <v>0</v>
      </c>
      <c r="D32" s="60">
        <v>0</v>
      </c>
      <c r="E32" s="60">
        <v>2478.02</v>
      </c>
      <c r="F32" s="60">
        <v>3418.49</v>
      </c>
      <c r="I32" s="76"/>
      <c r="J32" s="85"/>
      <c r="K32" s="76"/>
      <c r="M32" s="76"/>
      <c r="N32" s="76"/>
    </row>
    <row r="33" spans="1:14" s="59" customFormat="1" ht="18" customHeight="1" x14ac:dyDescent="0.25">
      <c r="A33" s="58" t="s">
        <v>235</v>
      </c>
      <c r="B33" s="58" t="s">
        <v>250</v>
      </c>
      <c r="C33" s="60">
        <v>4959.3999999999996</v>
      </c>
      <c r="D33" s="60">
        <v>0</v>
      </c>
      <c r="E33" s="60">
        <v>0</v>
      </c>
      <c r="F33" s="60">
        <v>0</v>
      </c>
      <c r="I33" s="76"/>
      <c r="J33" s="85"/>
      <c r="K33" s="76"/>
      <c r="M33" s="76"/>
      <c r="N33" s="76"/>
    </row>
    <row r="34" spans="1:14" s="59" customFormat="1" ht="18" customHeight="1" x14ac:dyDescent="0.25">
      <c r="A34" s="58" t="s">
        <v>201</v>
      </c>
      <c r="B34" s="58" t="s">
        <v>212</v>
      </c>
      <c r="C34" s="60">
        <f>SUM(C36+C35)</f>
        <v>34937.040000000001</v>
      </c>
      <c r="D34" s="60">
        <f>SUM(D36+D35)</f>
        <v>62.96</v>
      </c>
      <c r="E34" s="60">
        <f>SUM(E36+E35)</f>
        <v>3013.68</v>
      </c>
      <c r="F34" s="60">
        <f>SUM(F36+F35)</f>
        <v>5215.5</v>
      </c>
      <c r="J34" s="77"/>
      <c r="M34" s="76"/>
      <c r="N34" s="76"/>
    </row>
    <row r="35" spans="1:14" s="59" customFormat="1" ht="18" customHeight="1" x14ac:dyDescent="0.25">
      <c r="A35" s="58" t="s">
        <v>229</v>
      </c>
      <c r="B35" s="58" t="s">
        <v>230</v>
      </c>
      <c r="C35" s="60">
        <v>0</v>
      </c>
      <c r="D35" s="60">
        <v>0</v>
      </c>
      <c r="E35" s="60">
        <v>0</v>
      </c>
      <c r="F35" s="60">
        <v>500</v>
      </c>
      <c r="J35" s="77"/>
      <c r="M35" s="76"/>
      <c r="N35" s="76"/>
    </row>
    <row r="36" spans="1:14" s="59" customFormat="1" ht="18" customHeight="1" x14ac:dyDescent="0.25">
      <c r="A36" s="58" t="s">
        <v>202</v>
      </c>
      <c r="B36" s="58" t="s">
        <v>204</v>
      </c>
      <c r="C36" s="60">
        <v>34937.040000000001</v>
      </c>
      <c r="D36" s="60">
        <v>62.96</v>
      </c>
      <c r="E36" s="60">
        <v>3013.68</v>
      </c>
      <c r="F36" s="60">
        <v>4715.5</v>
      </c>
      <c r="J36" s="77"/>
      <c r="M36" s="76"/>
      <c r="N36" s="76"/>
    </row>
    <row r="37" spans="1:14" s="59" customFormat="1" ht="18" customHeight="1" x14ac:dyDescent="0.25">
      <c r="A37" s="58" t="s">
        <v>237</v>
      </c>
      <c r="B37" s="58" t="s">
        <v>238</v>
      </c>
      <c r="C37" s="60">
        <v>1290</v>
      </c>
      <c r="D37" s="60">
        <v>0</v>
      </c>
      <c r="E37" s="60">
        <v>1026</v>
      </c>
      <c r="F37" s="60">
        <v>20.52</v>
      </c>
      <c r="J37" s="77"/>
      <c r="M37" s="76"/>
      <c r="N37" s="76"/>
    </row>
    <row r="38" spans="1:14" s="59" customFormat="1" ht="18" customHeight="1" x14ac:dyDescent="0.25">
      <c r="A38" s="58" t="s">
        <v>186</v>
      </c>
      <c r="B38" s="58" t="s">
        <v>205</v>
      </c>
      <c r="C38" s="60">
        <f>SUM(C39+C40+C41+C44+C46+C47+C48)</f>
        <v>29373.620000000003</v>
      </c>
      <c r="D38" s="60">
        <f>SUM(D39+D40+D41+D44+D46+D47+D48)</f>
        <v>26.53</v>
      </c>
      <c r="E38" s="60">
        <f>SUM(E39+E40+E41+E44+E46+E47+E48)</f>
        <v>26672.799999999999</v>
      </c>
      <c r="F38" s="60">
        <f>SUM(F39+F40+F41+F44+F46+F47+F48)</f>
        <v>17131.84</v>
      </c>
      <c r="J38" s="77"/>
      <c r="K38" s="77"/>
      <c r="M38" s="76"/>
      <c r="N38" s="76"/>
    </row>
    <row r="39" spans="1:14" s="59" customFormat="1" ht="18" customHeight="1" x14ac:dyDescent="0.25">
      <c r="A39" s="58" t="s">
        <v>206</v>
      </c>
      <c r="B39" s="58" t="s">
        <v>207</v>
      </c>
      <c r="C39" s="60">
        <v>0</v>
      </c>
      <c r="D39" s="60">
        <v>0</v>
      </c>
      <c r="E39" s="60">
        <v>41.46</v>
      </c>
      <c r="F39" s="60">
        <v>62.78</v>
      </c>
      <c r="J39" s="77"/>
      <c r="K39" s="77"/>
      <c r="M39" s="76"/>
      <c r="N39" s="76"/>
    </row>
    <row r="40" spans="1:14" s="59" customFormat="1" ht="18" customHeight="1" x14ac:dyDescent="0.25">
      <c r="A40" s="58" t="s">
        <v>239</v>
      </c>
      <c r="B40" s="58" t="s">
        <v>240</v>
      </c>
      <c r="C40" s="60">
        <v>4400.1499999999996</v>
      </c>
      <c r="D40" s="60">
        <v>0</v>
      </c>
      <c r="E40" s="60">
        <v>4400.1499999999996</v>
      </c>
      <c r="F40" s="60">
        <v>88</v>
      </c>
      <c r="J40" s="77"/>
      <c r="K40" s="77"/>
      <c r="M40" s="76"/>
      <c r="N40" s="76"/>
    </row>
    <row r="41" spans="1:14" s="59" customFormat="1" ht="18" customHeight="1" x14ac:dyDescent="0.25">
      <c r="A41" s="58" t="s">
        <v>208</v>
      </c>
      <c r="B41" s="58" t="s">
        <v>209</v>
      </c>
      <c r="C41" s="60">
        <f>C43+C42</f>
        <v>24973.47</v>
      </c>
      <c r="D41" s="60">
        <f>D43+D42</f>
        <v>26.53</v>
      </c>
      <c r="E41" s="60">
        <f>E43+E42</f>
        <v>12643.82</v>
      </c>
      <c r="F41" s="60">
        <f>F43+F42</f>
        <v>3159.81</v>
      </c>
      <c r="J41" s="77"/>
      <c r="K41" s="77"/>
      <c r="M41" s="76"/>
      <c r="N41" s="76"/>
    </row>
    <row r="42" spans="1:14" s="59" customFormat="1" ht="18" customHeight="1" x14ac:dyDescent="0.25">
      <c r="A42" s="58" t="s">
        <v>228</v>
      </c>
      <c r="B42" s="58" t="s">
        <v>233</v>
      </c>
      <c r="C42" s="60">
        <v>0</v>
      </c>
      <c r="D42" s="60">
        <v>0</v>
      </c>
      <c r="E42" s="60">
        <v>0</v>
      </c>
      <c r="F42" s="60">
        <v>79</v>
      </c>
      <c r="J42" s="77"/>
      <c r="K42" s="77"/>
      <c r="M42" s="76"/>
      <c r="N42" s="76"/>
    </row>
    <row r="43" spans="1:14" s="59" customFormat="1" ht="18" customHeight="1" x14ac:dyDescent="0.25">
      <c r="A43" s="58" t="s">
        <v>210</v>
      </c>
      <c r="B43" s="58" t="s">
        <v>213</v>
      </c>
      <c r="C43" s="60">
        <v>24973.47</v>
      </c>
      <c r="D43" s="60">
        <v>26.53</v>
      </c>
      <c r="E43" s="60">
        <v>12643.82</v>
      </c>
      <c r="F43" s="60">
        <v>3080.81</v>
      </c>
      <c r="J43" s="77"/>
      <c r="K43" s="77"/>
      <c r="M43" s="76"/>
      <c r="N43" s="76"/>
    </row>
    <row r="44" spans="1:14" s="59" customFormat="1" ht="18" customHeight="1" x14ac:dyDescent="0.25">
      <c r="A44" s="58" t="s">
        <v>220</v>
      </c>
      <c r="B44" s="58" t="s">
        <v>221</v>
      </c>
      <c r="C44" s="60">
        <f>C45</f>
        <v>0</v>
      </c>
      <c r="D44" s="60">
        <f>D45</f>
        <v>0</v>
      </c>
      <c r="E44" s="60">
        <f>E45</f>
        <v>1020.44</v>
      </c>
      <c r="F44" s="60">
        <f>F45</f>
        <v>5254.32</v>
      </c>
      <c r="J44" s="77"/>
      <c r="K44" s="77"/>
      <c r="M44" s="76"/>
      <c r="N44" s="76"/>
    </row>
    <row r="45" spans="1:14" s="59" customFormat="1" ht="18" customHeight="1" x14ac:dyDescent="0.25">
      <c r="A45" s="58" t="s">
        <v>222</v>
      </c>
      <c r="B45" s="58" t="s">
        <v>227</v>
      </c>
      <c r="C45" s="60">
        <v>0</v>
      </c>
      <c r="D45" s="60">
        <v>0</v>
      </c>
      <c r="E45" s="60">
        <v>1020.44</v>
      </c>
      <c r="F45" s="60">
        <v>5254.32</v>
      </c>
      <c r="J45" s="77"/>
      <c r="K45" s="77"/>
      <c r="M45" s="76"/>
      <c r="N45" s="76"/>
    </row>
    <row r="46" spans="1:14" s="59" customFormat="1" ht="18" customHeight="1" x14ac:dyDescent="0.25">
      <c r="A46" s="58" t="s">
        <v>215</v>
      </c>
      <c r="B46" s="58" t="s">
        <v>216</v>
      </c>
      <c r="C46" s="60">
        <v>0</v>
      </c>
      <c r="D46" s="60">
        <v>0</v>
      </c>
      <c r="E46" s="60">
        <v>996.9</v>
      </c>
      <c r="F46" s="60">
        <v>996.9</v>
      </c>
      <c r="I46" s="76"/>
      <c r="J46" s="78"/>
      <c r="K46" s="76"/>
      <c r="M46" s="76"/>
      <c r="N46" s="76"/>
    </row>
    <row r="47" spans="1:14" s="59" customFormat="1" ht="18" customHeight="1" x14ac:dyDescent="0.25">
      <c r="A47" s="58" t="s">
        <v>217</v>
      </c>
      <c r="B47" s="58" t="s">
        <v>219</v>
      </c>
      <c r="C47" s="60">
        <v>0</v>
      </c>
      <c r="D47" s="60">
        <v>0</v>
      </c>
      <c r="E47" s="60">
        <v>81.5</v>
      </c>
      <c r="F47" s="60">
        <v>81.5</v>
      </c>
      <c r="I47" s="76"/>
      <c r="J47" s="78"/>
      <c r="K47" s="76"/>
      <c r="M47" s="76"/>
      <c r="N47" s="76"/>
    </row>
    <row r="48" spans="1:14" s="59" customFormat="1" ht="18" customHeight="1" x14ac:dyDescent="0.25">
      <c r="A48" s="58" t="s">
        <v>223</v>
      </c>
      <c r="B48" s="58" t="s">
        <v>225</v>
      </c>
      <c r="C48" s="60">
        <f>C49</f>
        <v>0</v>
      </c>
      <c r="D48" s="60">
        <f>D49</f>
        <v>0</v>
      </c>
      <c r="E48" s="60">
        <f>E49</f>
        <v>7488.53</v>
      </c>
      <c r="F48" s="60">
        <f>F49</f>
        <v>7488.53</v>
      </c>
      <c r="I48" s="76"/>
      <c r="J48" s="78"/>
      <c r="K48" s="76"/>
      <c r="M48" s="76"/>
      <c r="N48" s="76"/>
    </row>
    <row r="49" spans="1:14" s="59" customFormat="1" ht="18" customHeight="1" x14ac:dyDescent="0.25">
      <c r="A49" s="58" t="s">
        <v>224</v>
      </c>
      <c r="B49" s="58" t="s">
        <v>226</v>
      </c>
      <c r="C49" s="60">
        <v>0</v>
      </c>
      <c r="D49" s="60">
        <v>0</v>
      </c>
      <c r="E49" s="60">
        <v>7488.53</v>
      </c>
      <c r="F49" s="60">
        <v>7488.53</v>
      </c>
      <c r="I49" s="76"/>
      <c r="J49" s="78"/>
      <c r="K49" s="76"/>
      <c r="M49" s="76"/>
      <c r="N49" s="76"/>
    </row>
    <row r="50" spans="1:14" s="59" customFormat="1" ht="18" customHeight="1" x14ac:dyDescent="0.25">
      <c r="A50" s="58" t="s">
        <v>176</v>
      </c>
      <c r="B50" s="58" t="s">
        <v>177</v>
      </c>
      <c r="C50" s="60">
        <v>0</v>
      </c>
      <c r="D50" s="60">
        <v>0</v>
      </c>
      <c r="E50" s="60">
        <v>32616.46</v>
      </c>
      <c r="F50" s="60">
        <v>32616.46</v>
      </c>
    </row>
    <row r="51" spans="1:14" s="91" customFormat="1" ht="18" customHeight="1" x14ac:dyDescent="0.25">
      <c r="A51" s="90" t="s">
        <v>241</v>
      </c>
      <c r="B51" s="90" t="s">
        <v>242</v>
      </c>
      <c r="C51" s="63">
        <f t="shared" ref="C51:F54" si="1">C52</f>
        <v>92350</v>
      </c>
      <c r="D51" s="63">
        <f t="shared" si="1"/>
        <v>0</v>
      </c>
      <c r="E51" s="63">
        <f t="shared" si="1"/>
        <v>27350</v>
      </c>
      <c r="F51" s="63">
        <f t="shared" si="1"/>
        <v>0</v>
      </c>
    </row>
    <row r="52" spans="1:14" s="59" customFormat="1" ht="18" customHeight="1" x14ac:dyDescent="0.25">
      <c r="A52" s="58" t="s">
        <v>243</v>
      </c>
      <c r="B52" s="58" t="s">
        <v>244</v>
      </c>
      <c r="C52" s="60">
        <f t="shared" si="1"/>
        <v>92350</v>
      </c>
      <c r="D52" s="60">
        <f t="shared" si="1"/>
        <v>0</v>
      </c>
      <c r="E52" s="60">
        <f t="shared" si="1"/>
        <v>27350</v>
      </c>
      <c r="F52" s="60">
        <f t="shared" si="1"/>
        <v>0</v>
      </c>
    </row>
    <row r="53" spans="1:14" s="59" customFormat="1" ht="18" customHeight="1" x14ac:dyDescent="0.25">
      <c r="A53" s="58" t="s">
        <v>245</v>
      </c>
      <c r="B53" s="58" t="s">
        <v>7</v>
      </c>
      <c r="C53" s="60">
        <f t="shared" si="1"/>
        <v>92350</v>
      </c>
      <c r="D53" s="60">
        <f t="shared" si="1"/>
        <v>0</v>
      </c>
      <c r="E53" s="60">
        <f t="shared" si="1"/>
        <v>27350</v>
      </c>
      <c r="F53" s="60">
        <f t="shared" si="1"/>
        <v>0</v>
      </c>
    </row>
    <row r="54" spans="1:14" s="59" customFormat="1" ht="18" customHeight="1" x14ac:dyDescent="0.25">
      <c r="A54" s="58" t="s">
        <v>246</v>
      </c>
      <c r="B54" s="58" t="s">
        <v>247</v>
      </c>
      <c r="C54" s="60">
        <f t="shared" si="1"/>
        <v>92350</v>
      </c>
      <c r="D54" s="60">
        <f t="shared" si="1"/>
        <v>0</v>
      </c>
      <c r="E54" s="60">
        <f t="shared" si="1"/>
        <v>27350</v>
      </c>
      <c r="F54" s="60">
        <f t="shared" si="1"/>
        <v>0</v>
      </c>
    </row>
    <row r="55" spans="1:14" s="59" customFormat="1" ht="18" customHeight="1" x14ac:dyDescent="0.25">
      <c r="A55" s="58" t="s">
        <v>248</v>
      </c>
      <c r="B55" s="58" t="s">
        <v>249</v>
      </c>
      <c r="C55" s="60">
        <v>92350</v>
      </c>
      <c r="D55" s="60">
        <v>0</v>
      </c>
      <c r="E55" s="60">
        <v>27350</v>
      </c>
      <c r="F55" s="60">
        <v>0</v>
      </c>
    </row>
    <row r="56" spans="1:14" s="59" customFormat="1" ht="18" customHeight="1" x14ac:dyDescent="0.25">
      <c r="A56" s="58"/>
      <c r="B56" s="58"/>
      <c r="C56" s="60"/>
      <c r="D56" s="61"/>
      <c r="E56" s="60"/>
      <c r="F56" s="60"/>
    </row>
    <row r="57" spans="1:14" s="59" customFormat="1" ht="18" customHeight="1" x14ac:dyDescent="0.25">
      <c r="A57" s="111" t="s">
        <v>182</v>
      </c>
      <c r="B57" s="111"/>
      <c r="C57" s="63">
        <f>SUM(C15+C51)</f>
        <v>679512.61</v>
      </c>
      <c r="D57" s="63">
        <f>SUM(D15+D51)</f>
        <v>89.490000000000009</v>
      </c>
      <c r="E57" s="63">
        <f>SUM(E15+E51)</f>
        <v>610242.92999999993</v>
      </c>
      <c r="F57" s="63">
        <f>SUM(F15+F51)</f>
        <v>745445.45000000007</v>
      </c>
    </row>
    <row r="58" spans="1:14" s="59" customFormat="1" ht="18" customHeight="1" x14ac:dyDescent="0.25">
      <c r="A58" s="84"/>
      <c r="B58" s="84"/>
      <c r="C58" s="63"/>
      <c r="D58" s="64"/>
      <c r="E58" s="63"/>
      <c r="F58" s="63"/>
    </row>
    <row r="59" spans="1:14" s="59" customFormat="1" ht="18" customHeight="1" x14ac:dyDescent="0.25">
      <c r="A59" s="84"/>
      <c r="B59" s="84"/>
      <c r="C59" s="63"/>
      <c r="D59" s="64"/>
      <c r="E59" s="63"/>
      <c r="F59" s="63"/>
    </row>
    <row r="60" spans="1:14" ht="15" customHeight="1" x14ac:dyDescent="0.25">
      <c r="A60" s="56"/>
      <c r="B60" s="56"/>
      <c r="C60" s="65"/>
      <c r="D60" s="66"/>
      <c r="E60" s="67"/>
      <c r="F60" s="68"/>
      <c r="G60" s="69"/>
      <c r="H60" s="70"/>
    </row>
    <row r="61" spans="1:14" x14ac:dyDescent="0.25">
      <c r="A61" s="70"/>
      <c r="B61" s="70"/>
      <c r="C61" s="70"/>
      <c r="D61" s="70"/>
      <c r="E61" s="70"/>
      <c r="F61" s="70"/>
      <c r="G61" s="70"/>
      <c r="H61" s="70"/>
    </row>
    <row r="62" spans="1:14" x14ac:dyDescent="0.25">
      <c r="A62" s="110" t="s">
        <v>188</v>
      </c>
      <c r="B62" s="110"/>
      <c r="C62" s="110"/>
      <c r="D62" s="110"/>
      <c r="E62" s="110"/>
      <c r="F62" s="110"/>
      <c r="G62" s="70"/>
      <c r="H62" s="70"/>
    </row>
    <row r="63" spans="1:14" x14ac:dyDescent="0.25">
      <c r="A63" s="107" t="s">
        <v>189</v>
      </c>
      <c r="B63" s="107"/>
      <c r="C63" s="107"/>
      <c r="D63" s="107"/>
      <c r="E63" s="107"/>
      <c r="F63" s="107"/>
      <c r="G63" s="70"/>
      <c r="H63" s="70"/>
    </row>
    <row r="64" spans="1:14" x14ac:dyDescent="0.25">
      <c r="A64" s="83"/>
      <c r="B64" s="83"/>
      <c r="C64" s="73"/>
      <c r="D64" s="73"/>
      <c r="E64" s="73"/>
      <c r="F64" s="71"/>
      <c r="G64" s="70"/>
      <c r="H64" s="70"/>
    </row>
    <row r="65" spans="1:8" x14ac:dyDescent="0.25">
      <c r="A65" s="70"/>
      <c r="B65" s="70"/>
      <c r="C65" s="71"/>
      <c r="D65" s="71"/>
      <c r="E65" s="71"/>
      <c r="F65" s="71"/>
      <c r="G65" s="70"/>
      <c r="H65" s="70"/>
    </row>
    <row r="66" spans="1:8" x14ac:dyDescent="0.25">
      <c r="A66" s="110" t="s">
        <v>167</v>
      </c>
      <c r="B66" s="110"/>
      <c r="C66" s="110"/>
      <c r="D66" s="110"/>
      <c r="E66" s="110"/>
      <c r="F66" s="110"/>
      <c r="G66" s="70"/>
      <c r="H66" s="70"/>
    </row>
    <row r="67" spans="1:8" x14ac:dyDescent="0.25">
      <c r="A67" s="107" t="s">
        <v>168</v>
      </c>
      <c r="B67" s="107"/>
      <c r="C67" s="107"/>
      <c r="D67" s="107"/>
      <c r="E67" s="107"/>
      <c r="F67" s="107"/>
      <c r="G67" s="70"/>
      <c r="H67" s="70"/>
    </row>
    <row r="68" spans="1:8" x14ac:dyDescent="0.25">
      <c r="A68" s="70"/>
      <c r="B68" s="70"/>
      <c r="C68" s="70"/>
      <c r="D68" s="70"/>
      <c r="E68" s="70"/>
      <c r="F68" s="70"/>
      <c r="G68" s="70"/>
      <c r="H68" s="70"/>
    </row>
    <row r="69" spans="1:8" x14ac:dyDescent="0.25">
      <c r="A69" s="70"/>
      <c r="B69" s="70"/>
      <c r="C69" s="70"/>
      <c r="D69" s="70"/>
      <c r="E69" s="70"/>
      <c r="F69" s="70"/>
      <c r="G69" s="70"/>
      <c r="H69" s="70"/>
    </row>
    <row r="70" spans="1:8" x14ac:dyDescent="0.25">
      <c r="A70" s="70"/>
      <c r="B70" s="70"/>
      <c r="C70" s="70"/>
      <c r="D70" s="70"/>
      <c r="E70" s="70"/>
      <c r="F70" s="70"/>
      <c r="G70" s="70"/>
      <c r="H70" s="70"/>
    </row>
    <row r="71" spans="1:8" x14ac:dyDescent="0.25">
      <c r="A71" s="70"/>
      <c r="B71" s="70"/>
      <c r="C71" s="70"/>
      <c r="D71" s="70"/>
      <c r="E71" s="70"/>
      <c r="F71" s="70"/>
      <c r="G71" s="70"/>
      <c r="H71" s="70"/>
    </row>
  </sheetData>
  <mergeCells count="8">
    <mergeCell ref="A63:F63"/>
    <mergeCell ref="A66:F66"/>
    <mergeCell ref="A67:F67"/>
    <mergeCell ref="C1:F4"/>
    <mergeCell ref="A6:F6"/>
    <mergeCell ref="A7:F7"/>
    <mergeCell ref="A57:B57"/>
    <mergeCell ref="A62:F62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E17" sqref="E17"/>
    </sheetView>
  </sheetViews>
  <sheetFormatPr defaultRowHeight="15" x14ac:dyDescent="0.25"/>
  <cols>
    <col min="1" max="1" width="19.7109375" style="47" bestFit="1" customWidth="1"/>
    <col min="2" max="2" width="43" style="47" bestFit="1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3.7109375" style="47" bestFit="1" customWidth="1"/>
    <col min="10" max="10" width="13.85546875" style="47" customWidth="1"/>
    <col min="11" max="11" width="13.7109375" style="47" bestFit="1" customWidth="1"/>
    <col min="12" max="12" width="13.42578125" style="47" customWidth="1"/>
    <col min="13" max="16384" width="9.140625" style="47"/>
  </cols>
  <sheetData>
    <row r="1" spans="1:13" ht="15" customHeight="1" x14ac:dyDescent="0.25">
      <c r="C1" s="108" t="s">
        <v>12</v>
      </c>
      <c r="D1" s="108"/>
      <c r="E1" s="108"/>
      <c r="F1" s="108"/>
    </row>
    <row r="2" spans="1:13" ht="15.75" customHeight="1" x14ac:dyDescent="0.25">
      <c r="C2" s="108"/>
      <c r="D2" s="108"/>
      <c r="E2" s="108"/>
      <c r="F2" s="108"/>
      <c r="G2" s="48"/>
      <c r="I2" s="1"/>
      <c r="J2" s="2"/>
    </row>
    <row r="3" spans="1:13" ht="15.75" customHeight="1" x14ac:dyDescent="0.25">
      <c r="C3" s="108"/>
      <c r="D3" s="108"/>
      <c r="E3" s="108"/>
      <c r="F3" s="108"/>
      <c r="G3" s="48"/>
      <c r="I3" s="1"/>
      <c r="J3" s="2"/>
    </row>
    <row r="4" spans="1:13" ht="15.75" customHeight="1" x14ac:dyDescent="0.25">
      <c r="C4" s="108"/>
      <c r="D4" s="108"/>
      <c r="E4" s="108"/>
      <c r="F4" s="108"/>
      <c r="G4" s="48"/>
      <c r="I4" s="1"/>
      <c r="J4" s="2"/>
    </row>
    <row r="5" spans="1:13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3" x14ac:dyDescent="0.25">
      <c r="A6" s="109" t="s">
        <v>13</v>
      </c>
      <c r="B6" s="109"/>
      <c r="C6" s="109"/>
      <c r="D6" s="109"/>
      <c r="E6" s="109"/>
      <c r="F6" s="109"/>
    </row>
    <row r="7" spans="1:13" x14ac:dyDescent="0.25">
      <c r="A7" s="109" t="s">
        <v>14</v>
      </c>
      <c r="B7" s="109"/>
      <c r="C7" s="109"/>
      <c r="D7" s="109"/>
      <c r="E7" s="109"/>
      <c r="F7" s="109"/>
    </row>
    <row r="8" spans="1:13" x14ac:dyDescent="0.25">
      <c r="C8" s="50"/>
      <c r="D8" s="50"/>
      <c r="E8" s="50"/>
      <c r="F8" s="50"/>
    </row>
    <row r="9" spans="1:13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3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3" x14ac:dyDescent="0.25">
      <c r="A11" s="47" t="s">
        <v>16</v>
      </c>
      <c r="B11" s="3" t="s">
        <v>187</v>
      </c>
      <c r="C11" s="50"/>
      <c r="D11" s="50"/>
      <c r="E11" s="50"/>
      <c r="F11" s="50"/>
    </row>
    <row r="12" spans="1:13" x14ac:dyDescent="0.25">
      <c r="C12" s="50"/>
      <c r="D12" s="50"/>
      <c r="E12" s="50"/>
      <c r="F12" s="50"/>
    </row>
    <row r="13" spans="1:13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3" x14ac:dyDescent="0.25">
      <c r="C14" s="55"/>
      <c r="D14" s="55"/>
      <c r="E14" s="55"/>
      <c r="F14" s="55"/>
      <c r="G14" s="55"/>
    </row>
    <row r="15" spans="1:13" s="59" customFormat="1" ht="18" customHeight="1" x14ac:dyDescent="0.25">
      <c r="A15" s="75" t="s">
        <v>2</v>
      </c>
      <c r="B15" s="75" t="s">
        <v>3</v>
      </c>
      <c r="C15" s="63">
        <f>C16+C25</f>
        <v>120109.13</v>
      </c>
      <c r="D15" s="63">
        <f>D16+D25</f>
        <v>0</v>
      </c>
      <c r="E15" s="63">
        <f>SUM(E16+E25)</f>
        <v>129007.08</v>
      </c>
      <c r="F15" s="63">
        <f>SUM(F16+F25)</f>
        <v>172470.52000000002</v>
      </c>
      <c r="L15" s="76"/>
      <c r="M15" s="78"/>
    </row>
    <row r="16" spans="1:13" s="59" customFormat="1" ht="18" customHeight="1" x14ac:dyDescent="0.25">
      <c r="A16" s="58" t="s">
        <v>4</v>
      </c>
      <c r="B16" s="58" t="s">
        <v>5</v>
      </c>
      <c r="C16" s="60">
        <f>C17</f>
        <v>120109.13</v>
      </c>
      <c r="D16" s="61">
        <v>0</v>
      </c>
      <c r="E16" s="60">
        <f>E17</f>
        <v>120109.13</v>
      </c>
      <c r="F16" s="60">
        <f>F17</f>
        <v>163572.57</v>
      </c>
      <c r="L16" s="76"/>
      <c r="M16" s="78"/>
    </row>
    <row r="17" spans="1:14" s="59" customFormat="1" ht="18" customHeight="1" x14ac:dyDescent="0.25">
      <c r="A17" s="58" t="s">
        <v>6</v>
      </c>
      <c r="B17" s="58" t="s">
        <v>7</v>
      </c>
      <c r="C17" s="81">
        <f>SUM(C18+C21+C23)</f>
        <v>120109.13</v>
      </c>
      <c r="D17" s="82">
        <f>D16</f>
        <v>0</v>
      </c>
      <c r="E17" s="81">
        <f>E18+E21+E23</f>
        <v>120109.13</v>
      </c>
      <c r="F17" s="81">
        <f>F18+F21+F23</f>
        <v>163572.57</v>
      </c>
      <c r="L17" s="77"/>
    </row>
    <row r="18" spans="1:14" s="59" customFormat="1" ht="18" customHeight="1" x14ac:dyDescent="0.25">
      <c r="A18" s="58" t="s">
        <v>8</v>
      </c>
      <c r="B18" s="58" t="s">
        <v>180</v>
      </c>
      <c r="C18" s="81">
        <f>C19</f>
        <v>120109.13</v>
      </c>
      <c r="D18" s="81">
        <f>D19</f>
        <v>0</v>
      </c>
      <c r="E18" s="81">
        <f>E19</f>
        <v>120109.13</v>
      </c>
      <c r="F18" s="81">
        <f>F19</f>
        <v>109196.98</v>
      </c>
      <c r="J18" s="77"/>
    </row>
    <row r="19" spans="1:14" s="59" customFormat="1" ht="18" customHeight="1" x14ac:dyDescent="0.25">
      <c r="A19" s="58" t="s">
        <v>9</v>
      </c>
      <c r="B19" s="58" t="s">
        <v>10</v>
      </c>
      <c r="C19" s="81">
        <f>C20</f>
        <v>120109.13</v>
      </c>
      <c r="D19" s="82">
        <v>0</v>
      </c>
      <c r="E19" s="81">
        <f>E20</f>
        <v>120109.13</v>
      </c>
      <c r="F19" s="81">
        <f>F20</f>
        <v>109196.98</v>
      </c>
      <c r="J19" s="77"/>
    </row>
    <row r="20" spans="1:14" s="59" customFormat="1" ht="18" customHeight="1" x14ac:dyDescent="0.25">
      <c r="A20" s="58" t="s">
        <v>11</v>
      </c>
      <c r="B20" s="58" t="s">
        <v>181</v>
      </c>
      <c r="C20" s="81">
        <v>120109.13</v>
      </c>
      <c r="D20" s="82">
        <v>0</v>
      </c>
      <c r="E20" s="81">
        <v>120109.13</v>
      </c>
      <c r="F20" s="81">
        <v>109196.98</v>
      </c>
    </row>
    <row r="21" spans="1:14" s="59" customFormat="1" ht="18" customHeight="1" x14ac:dyDescent="0.25">
      <c r="A21" s="58" t="s">
        <v>169</v>
      </c>
      <c r="B21" s="58" t="s">
        <v>170</v>
      </c>
      <c r="C21" s="81">
        <f>C22</f>
        <v>0</v>
      </c>
      <c r="D21" s="81">
        <f>D22</f>
        <v>0</v>
      </c>
      <c r="E21" s="81">
        <f>E22</f>
        <v>0</v>
      </c>
      <c r="F21" s="81">
        <f>F22</f>
        <v>15421.91</v>
      </c>
    </row>
    <row r="22" spans="1:14" s="59" customFormat="1" ht="18" customHeight="1" x14ac:dyDescent="0.25">
      <c r="A22" s="58" t="s">
        <v>171</v>
      </c>
      <c r="B22" s="58" t="s">
        <v>172</v>
      </c>
      <c r="C22" s="81">
        <v>0</v>
      </c>
      <c r="D22" s="82">
        <v>0</v>
      </c>
      <c r="E22" s="81">
        <v>0</v>
      </c>
      <c r="F22" s="81">
        <v>15421.91</v>
      </c>
      <c r="J22" s="77"/>
    </row>
    <row r="23" spans="1:14" s="59" customFormat="1" ht="18" customHeight="1" x14ac:dyDescent="0.25">
      <c r="A23" s="58" t="s">
        <v>66</v>
      </c>
      <c r="B23" s="58" t="s">
        <v>179</v>
      </c>
      <c r="C23" s="81">
        <f>C24</f>
        <v>0</v>
      </c>
      <c r="D23" s="82">
        <v>0</v>
      </c>
      <c r="E23" s="81">
        <f>E24</f>
        <v>0</v>
      </c>
      <c r="F23" s="81">
        <f>F24</f>
        <v>38953.68</v>
      </c>
      <c r="J23" s="77"/>
      <c r="L23" s="77"/>
    </row>
    <row r="24" spans="1:14" s="59" customFormat="1" ht="18" customHeight="1" x14ac:dyDescent="0.25">
      <c r="A24" s="58" t="s">
        <v>67</v>
      </c>
      <c r="B24" s="58" t="s">
        <v>178</v>
      </c>
      <c r="C24" s="81">
        <v>0</v>
      </c>
      <c r="D24" s="82">
        <v>0</v>
      </c>
      <c r="E24" s="81">
        <v>0</v>
      </c>
      <c r="F24" s="81">
        <v>38953.68</v>
      </c>
      <c r="J24" s="77"/>
      <c r="L24" s="77"/>
    </row>
    <row r="25" spans="1:14" s="59" customFormat="1" ht="18" customHeight="1" x14ac:dyDescent="0.25">
      <c r="A25" s="58" t="s">
        <v>173</v>
      </c>
      <c r="B25" s="58" t="s">
        <v>174</v>
      </c>
      <c r="C25" s="81">
        <f>C26</f>
        <v>0</v>
      </c>
      <c r="D25" s="81">
        <f>D26</f>
        <v>0</v>
      </c>
      <c r="E25" s="81">
        <f>E26</f>
        <v>8897.9500000000007</v>
      </c>
      <c r="F25" s="81">
        <f>F26</f>
        <v>8897.9500000000007</v>
      </c>
      <c r="H25" s="70"/>
      <c r="I25" s="47"/>
      <c r="J25" s="47"/>
      <c r="K25" s="47"/>
      <c r="L25" s="77"/>
    </row>
    <row r="26" spans="1:14" s="59" customFormat="1" ht="18" customHeight="1" x14ac:dyDescent="0.25">
      <c r="A26" s="58" t="s">
        <v>175</v>
      </c>
      <c r="B26" s="58" t="s">
        <v>7</v>
      </c>
      <c r="C26" s="81">
        <f>C30</f>
        <v>0</v>
      </c>
      <c r="D26" s="81">
        <f>D30</f>
        <v>0</v>
      </c>
      <c r="E26" s="81">
        <f>E27+E30</f>
        <v>8897.9500000000007</v>
      </c>
      <c r="F26" s="81">
        <f>F27+F30</f>
        <v>8897.9500000000007</v>
      </c>
      <c r="H26" s="70"/>
      <c r="I26" s="47"/>
      <c r="J26" s="47"/>
      <c r="K26" s="47"/>
      <c r="L26" s="76"/>
    </row>
    <row r="27" spans="1:14" s="59" customFormat="1" ht="18" customHeight="1" x14ac:dyDescent="0.25">
      <c r="A27" s="58" t="s">
        <v>186</v>
      </c>
      <c r="B27" s="58" t="s">
        <v>205</v>
      </c>
      <c r="C27" s="81">
        <f t="shared" ref="C27:F28" si="0">C28</f>
        <v>0</v>
      </c>
      <c r="D27" s="81">
        <f t="shared" si="0"/>
        <v>0</v>
      </c>
      <c r="E27" s="81">
        <f t="shared" si="0"/>
        <v>1217.6500000000001</v>
      </c>
      <c r="F27" s="81">
        <f t="shared" si="0"/>
        <v>1217.6500000000001</v>
      </c>
      <c r="H27" s="70"/>
      <c r="I27" s="47"/>
      <c r="J27" s="47"/>
      <c r="K27" s="47"/>
      <c r="L27" s="76"/>
    </row>
    <row r="28" spans="1:14" s="59" customFormat="1" ht="18" customHeight="1" x14ac:dyDescent="0.25">
      <c r="A28" s="58" t="s">
        <v>223</v>
      </c>
      <c r="B28" s="58" t="s">
        <v>251</v>
      </c>
      <c r="C28" s="60">
        <f t="shared" si="0"/>
        <v>0</v>
      </c>
      <c r="D28" s="60">
        <f t="shared" si="0"/>
        <v>0</v>
      </c>
      <c r="E28" s="60">
        <f t="shared" si="0"/>
        <v>1217.6500000000001</v>
      </c>
      <c r="F28" s="60">
        <f t="shared" si="0"/>
        <v>1217.6500000000001</v>
      </c>
      <c r="I28" s="76"/>
      <c r="J28" s="78"/>
      <c r="K28" s="76"/>
      <c r="M28" s="76"/>
      <c r="N28" s="76"/>
    </row>
    <row r="29" spans="1:14" s="59" customFormat="1" ht="18" customHeight="1" x14ac:dyDescent="0.25">
      <c r="A29" s="58" t="s">
        <v>224</v>
      </c>
      <c r="B29" s="58" t="s">
        <v>252</v>
      </c>
      <c r="C29" s="60">
        <v>0</v>
      </c>
      <c r="D29" s="60">
        <v>0</v>
      </c>
      <c r="E29" s="60">
        <v>1217.6500000000001</v>
      </c>
      <c r="F29" s="60">
        <v>1217.6500000000001</v>
      </c>
      <c r="I29" s="76"/>
      <c r="J29" s="78"/>
      <c r="K29" s="76"/>
      <c r="M29" s="76"/>
      <c r="N29" s="76"/>
    </row>
    <row r="30" spans="1:14" s="59" customFormat="1" ht="18" customHeight="1" x14ac:dyDescent="0.25">
      <c r="A30" s="58" t="s">
        <v>176</v>
      </c>
      <c r="B30" s="58" t="s">
        <v>177</v>
      </c>
      <c r="C30" s="81">
        <v>0</v>
      </c>
      <c r="D30" s="81">
        <v>0</v>
      </c>
      <c r="E30" s="81">
        <v>7680.3</v>
      </c>
      <c r="F30" s="81">
        <v>7680.3</v>
      </c>
      <c r="H30" s="70"/>
      <c r="I30" s="47"/>
      <c r="J30" s="47"/>
      <c r="K30" s="47"/>
      <c r="L30" s="76"/>
    </row>
    <row r="31" spans="1:14" s="59" customFormat="1" ht="18" customHeight="1" x14ac:dyDescent="0.25">
      <c r="A31" s="58"/>
      <c r="B31" s="58"/>
      <c r="C31" s="60"/>
      <c r="D31" s="61"/>
      <c r="E31" s="60"/>
      <c r="F31" s="60"/>
      <c r="H31" s="70"/>
      <c r="I31" s="47"/>
      <c r="J31" s="47"/>
      <c r="K31" s="47"/>
      <c r="L31" s="76"/>
    </row>
    <row r="32" spans="1:14" s="59" customFormat="1" ht="18" customHeight="1" x14ac:dyDescent="0.25">
      <c r="A32" s="111" t="s">
        <v>182</v>
      </c>
      <c r="B32" s="111"/>
      <c r="C32" s="63">
        <f>C15</f>
        <v>120109.13</v>
      </c>
      <c r="D32" s="63">
        <f>D15</f>
        <v>0</v>
      </c>
      <c r="E32" s="63">
        <f>E15</f>
        <v>129007.08</v>
      </c>
      <c r="F32" s="63">
        <f>F15</f>
        <v>172470.52000000002</v>
      </c>
      <c r="H32" s="70"/>
      <c r="I32" s="47"/>
      <c r="J32" s="47"/>
      <c r="K32" s="47"/>
      <c r="L32" s="76"/>
    </row>
    <row r="33" spans="1:12" s="59" customFormat="1" ht="18" customHeight="1" x14ac:dyDescent="0.25">
      <c r="A33" s="79"/>
      <c r="B33" s="79"/>
      <c r="C33" s="63"/>
      <c r="D33" s="64"/>
      <c r="E33" s="63"/>
      <c r="F33" s="63"/>
      <c r="H33" s="70"/>
      <c r="I33" s="47"/>
      <c r="J33" s="47"/>
      <c r="K33" s="47"/>
      <c r="L33" s="76"/>
    </row>
    <row r="34" spans="1:12" s="59" customFormat="1" ht="18" customHeight="1" x14ac:dyDescent="0.25">
      <c r="A34" s="79"/>
      <c r="B34" s="79"/>
      <c r="C34" s="63"/>
      <c r="D34" s="64"/>
      <c r="E34" s="63"/>
      <c r="F34" s="63"/>
      <c r="H34" s="70"/>
      <c r="I34" s="47"/>
      <c r="J34" s="47"/>
      <c r="K34" s="47"/>
      <c r="L34" s="76"/>
    </row>
    <row r="35" spans="1:12" ht="15" customHeight="1" x14ac:dyDescent="0.25">
      <c r="A35" s="56"/>
      <c r="B35" s="56"/>
      <c r="C35" s="65"/>
      <c r="D35" s="66"/>
      <c r="E35" s="67"/>
      <c r="F35" s="68"/>
      <c r="G35" s="69"/>
      <c r="H35" s="70"/>
    </row>
    <row r="36" spans="1:12" x14ac:dyDescent="0.25">
      <c r="A36" s="70"/>
      <c r="B36" s="70"/>
      <c r="C36" s="70"/>
      <c r="D36" s="70"/>
      <c r="E36" s="70"/>
      <c r="F36" s="70"/>
      <c r="G36" s="70"/>
      <c r="H36" s="70"/>
    </row>
    <row r="37" spans="1:12" x14ac:dyDescent="0.25">
      <c r="A37" s="110" t="s">
        <v>188</v>
      </c>
      <c r="B37" s="110"/>
      <c r="C37" s="110"/>
      <c r="D37" s="110"/>
      <c r="E37" s="110"/>
      <c r="F37" s="110"/>
      <c r="G37" s="70"/>
      <c r="H37" s="70"/>
    </row>
    <row r="38" spans="1:12" x14ac:dyDescent="0.25">
      <c r="A38" s="107" t="s">
        <v>189</v>
      </c>
      <c r="B38" s="107"/>
      <c r="C38" s="107"/>
      <c r="D38" s="107"/>
      <c r="E38" s="107"/>
      <c r="F38" s="107"/>
      <c r="G38" s="70"/>
      <c r="H38" s="70"/>
    </row>
    <row r="39" spans="1:12" x14ac:dyDescent="0.25">
      <c r="A39" s="74"/>
      <c r="B39" s="74"/>
      <c r="C39" s="73"/>
      <c r="D39" s="73"/>
      <c r="E39" s="73"/>
      <c r="F39" s="71"/>
      <c r="G39" s="70"/>
      <c r="H39" s="70"/>
    </row>
    <row r="40" spans="1:12" x14ac:dyDescent="0.25">
      <c r="A40" s="70"/>
      <c r="B40" s="70"/>
      <c r="C40" s="71"/>
      <c r="D40" s="71"/>
      <c r="E40" s="71"/>
      <c r="F40" s="71"/>
      <c r="G40" s="70"/>
    </row>
    <row r="41" spans="1:12" x14ac:dyDescent="0.25">
      <c r="A41" s="110" t="s">
        <v>167</v>
      </c>
      <c r="B41" s="110"/>
      <c r="C41" s="110"/>
      <c r="D41" s="110"/>
      <c r="E41" s="110"/>
      <c r="F41" s="110"/>
      <c r="G41" s="70"/>
    </row>
    <row r="42" spans="1:12" x14ac:dyDescent="0.25">
      <c r="A42" s="107" t="s">
        <v>168</v>
      </c>
      <c r="B42" s="107"/>
      <c r="C42" s="107"/>
      <c r="D42" s="107"/>
      <c r="E42" s="107"/>
      <c r="F42" s="107"/>
      <c r="G42" s="70"/>
    </row>
    <row r="43" spans="1:12" x14ac:dyDescent="0.25">
      <c r="A43" s="70"/>
      <c r="B43" s="70"/>
      <c r="C43" s="70"/>
      <c r="D43" s="70"/>
      <c r="E43" s="70"/>
      <c r="F43" s="70"/>
      <c r="G43" s="70"/>
    </row>
    <row r="44" spans="1:12" x14ac:dyDescent="0.25">
      <c r="A44" s="70"/>
      <c r="B44" s="70"/>
      <c r="C44" s="70"/>
      <c r="D44" s="70"/>
      <c r="E44" s="70"/>
      <c r="F44" s="70"/>
      <c r="G44" s="70"/>
    </row>
    <row r="45" spans="1:12" x14ac:dyDescent="0.25">
      <c r="A45" s="70"/>
      <c r="B45" s="70"/>
      <c r="C45" s="70"/>
      <c r="D45" s="70"/>
      <c r="E45" s="70"/>
      <c r="F45" s="70"/>
      <c r="G45" s="70"/>
    </row>
    <row r="46" spans="1:12" x14ac:dyDescent="0.25">
      <c r="A46" s="70"/>
      <c r="B46" s="70"/>
      <c r="C46" s="70"/>
      <c r="D46" s="70"/>
      <c r="E46" s="70"/>
      <c r="F46" s="70"/>
      <c r="G46" s="70"/>
    </row>
  </sheetData>
  <mergeCells count="8">
    <mergeCell ref="A38:F38"/>
    <mergeCell ref="A41:F41"/>
    <mergeCell ref="A42:F42"/>
    <mergeCell ref="C1:F4"/>
    <mergeCell ref="A6:F6"/>
    <mergeCell ref="A7:F7"/>
    <mergeCell ref="A32:B32"/>
    <mergeCell ref="A37:F37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4" workbookViewId="0">
      <selection activeCell="E17" sqref="E17"/>
    </sheetView>
  </sheetViews>
  <sheetFormatPr defaultRowHeight="15" x14ac:dyDescent="0.25"/>
  <cols>
    <col min="1" max="1" width="19.7109375" style="47" bestFit="1" customWidth="1"/>
    <col min="2" max="2" width="43" style="47" bestFit="1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2.85546875" style="47" customWidth="1"/>
    <col min="10" max="10" width="13.85546875" style="47" customWidth="1"/>
    <col min="11" max="11" width="13.7109375" style="47" bestFit="1" customWidth="1"/>
    <col min="12" max="12" width="13.42578125" style="47" customWidth="1"/>
    <col min="13" max="16384" width="9.140625" style="47"/>
  </cols>
  <sheetData>
    <row r="1" spans="1:13" ht="15" customHeight="1" x14ac:dyDescent="0.25">
      <c r="C1" s="108" t="s">
        <v>12</v>
      </c>
      <c r="D1" s="108"/>
      <c r="E1" s="108"/>
      <c r="F1" s="108"/>
    </row>
    <row r="2" spans="1:13" ht="15.75" customHeight="1" x14ac:dyDescent="0.25">
      <c r="C2" s="108"/>
      <c r="D2" s="108"/>
      <c r="E2" s="108"/>
      <c r="F2" s="108"/>
      <c r="G2" s="48"/>
      <c r="I2" s="1"/>
      <c r="J2" s="2"/>
    </row>
    <row r="3" spans="1:13" ht="15.75" customHeight="1" x14ac:dyDescent="0.25">
      <c r="C3" s="108"/>
      <c r="D3" s="108"/>
      <c r="E3" s="108"/>
      <c r="F3" s="108"/>
      <c r="G3" s="48"/>
      <c r="I3" s="1"/>
      <c r="J3" s="2"/>
    </row>
    <row r="4" spans="1:13" ht="15.75" customHeight="1" x14ac:dyDescent="0.25">
      <c r="C4" s="108"/>
      <c r="D4" s="108"/>
      <c r="E4" s="108"/>
      <c r="F4" s="108"/>
      <c r="G4" s="48"/>
      <c r="I4" s="1"/>
      <c r="J4" s="2"/>
    </row>
    <row r="5" spans="1:13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3" x14ac:dyDescent="0.25">
      <c r="A6" s="109" t="s">
        <v>13</v>
      </c>
      <c r="B6" s="109"/>
      <c r="C6" s="109"/>
      <c r="D6" s="109"/>
      <c r="E6" s="109"/>
      <c r="F6" s="109"/>
    </row>
    <row r="7" spans="1:13" x14ac:dyDescent="0.25">
      <c r="A7" s="109" t="s">
        <v>14</v>
      </c>
      <c r="B7" s="109"/>
      <c r="C7" s="109"/>
      <c r="D7" s="109"/>
      <c r="E7" s="109"/>
      <c r="F7" s="109"/>
    </row>
    <row r="8" spans="1:13" x14ac:dyDescent="0.25">
      <c r="C8" s="50"/>
      <c r="D8" s="50"/>
      <c r="E8" s="50"/>
      <c r="F8" s="50"/>
    </row>
    <row r="9" spans="1:13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3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3" x14ac:dyDescent="0.25">
      <c r="A11" s="47" t="s">
        <v>16</v>
      </c>
      <c r="B11" s="3" t="s">
        <v>190</v>
      </c>
      <c r="C11" s="50"/>
      <c r="D11" s="50"/>
      <c r="E11" s="50"/>
      <c r="F11" s="50"/>
    </row>
    <row r="12" spans="1:13" x14ac:dyDescent="0.25">
      <c r="C12" s="50"/>
      <c r="D12" s="50"/>
      <c r="E12" s="50"/>
      <c r="F12" s="50"/>
    </row>
    <row r="13" spans="1:13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3" x14ac:dyDescent="0.25">
      <c r="C14" s="55"/>
      <c r="D14" s="55"/>
      <c r="E14" s="55"/>
      <c r="F14" s="55"/>
      <c r="G14" s="55"/>
    </row>
    <row r="15" spans="1:13" s="59" customFormat="1" ht="18" customHeight="1" x14ac:dyDescent="0.25">
      <c r="A15" s="84" t="s">
        <v>2</v>
      </c>
      <c r="B15" s="84" t="s">
        <v>3</v>
      </c>
      <c r="C15" s="63">
        <f>SUM(C16+C25)</f>
        <v>215511.34</v>
      </c>
      <c r="D15" s="63">
        <f>SUM(D16+D25)</f>
        <v>0</v>
      </c>
      <c r="E15" s="63">
        <f>SUM(E16+E25)</f>
        <v>248149.06</v>
      </c>
      <c r="F15" s="63">
        <f>SUM(F16+F25)</f>
        <v>295315.11</v>
      </c>
      <c r="L15" s="76"/>
      <c r="M15" s="78"/>
    </row>
    <row r="16" spans="1:13" s="59" customFormat="1" ht="18" customHeight="1" x14ac:dyDescent="0.25">
      <c r="A16" s="58" t="s">
        <v>4</v>
      </c>
      <c r="B16" s="58" t="s">
        <v>5</v>
      </c>
      <c r="C16" s="60">
        <f>C17</f>
        <v>215511.34</v>
      </c>
      <c r="D16" s="60">
        <f>D17</f>
        <v>0</v>
      </c>
      <c r="E16" s="60">
        <f>E17</f>
        <v>215511.34</v>
      </c>
      <c r="F16" s="60">
        <f>F17</f>
        <v>262677.39</v>
      </c>
      <c r="L16" s="76"/>
      <c r="M16" s="78"/>
    </row>
    <row r="17" spans="1:14" s="59" customFormat="1" ht="18" customHeight="1" x14ac:dyDescent="0.25">
      <c r="A17" s="58" t="s">
        <v>6</v>
      </c>
      <c r="B17" s="58" t="s">
        <v>7</v>
      </c>
      <c r="C17" s="81">
        <f>C18+C21+C23</f>
        <v>215511.34</v>
      </c>
      <c r="D17" s="81">
        <f>D18+D21+D23</f>
        <v>0</v>
      </c>
      <c r="E17" s="81">
        <f>E18+E21+E23</f>
        <v>215511.34</v>
      </c>
      <c r="F17" s="81">
        <f>F18+F21+F23</f>
        <v>262677.39</v>
      </c>
      <c r="L17" s="77"/>
    </row>
    <row r="18" spans="1:14" s="59" customFormat="1" ht="18" customHeight="1" x14ac:dyDescent="0.25">
      <c r="A18" s="58" t="s">
        <v>8</v>
      </c>
      <c r="B18" s="58" t="s">
        <v>180</v>
      </c>
      <c r="C18" s="81">
        <f t="shared" ref="C18:F19" si="0">C19</f>
        <v>215511.34</v>
      </c>
      <c r="D18" s="81">
        <f t="shared" si="0"/>
        <v>0</v>
      </c>
      <c r="E18" s="81">
        <f t="shared" si="0"/>
        <v>215511.34</v>
      </c>
      <c r="F18" s="81">
        <f t="shared" si="0"/>
        <v>195931.72</v>
      </c>
      <c r="J18" s="77"/>
    </row>
    <row r="19" spans="1:14" s="59" customFormat="1" ht="18" customHeight="1" x14ac:dyDescent="0.25">
      <c r="A19" s="58" t="s">
        <v>9</v>
      </c>
      <c r="B19" s="58" t="s">
        <v>10</v>
      </c>
      <c r="C19" s="81">
        <f t="shared" si="0"/>
        <v>215511.34</v>
      </c>
      <c r="D19" s="81">
        <f t="shared" si="0"/>
        <v>0</v>
      </c>
      <c r="E19" s="81">
        <f t="shared" si="0"/>
        <v>215511.34</v>
      </c>
      <c r="F19" s="81">
        <f t="shared" si="0"/>
        <v>195931.72</v>
      </c>
      <c r="J19" s="77"/>
    </row>
    <row r="20" spans="1:14" s="59" customFormat="1" ht="18" customHeight="1" x14ac:dyDescent="0.25">
      <c r="A20" s="58" t="s">
        <v>11</v>
      </c>
      <c r="B20" s="58" t="s">
        <v>181</v>
      </c>
      <c r="C20" s="81">
        <v>215511.34</v>
      </c>
      <c r="D20" s="82">
        <v>0</v>
      </c>
      <c r="E20" s="81">
        <v>215511.34</v>
      </c>
      <c r="F20" s="81">
        <v>195931.72</v>
      </c>
    </row>
    <row r="21" spans="1:14" s="59" customFormat="1" ht="18" customHeight="1" x14ac:dyDescent="0.25">
      <c r="A21" s="58" t="s">
        <v>169</v>
      </c>
      <c r="B21" s="58" t="s">
        <v>170</v>
      </c>
      <c r="C21" s="81">
        <f>C22</f>
        <v>0</v>
      </c>
      <c r="D21" s="82">
        <v>0</v>
      </c>
      <c r="E21" s="81">
        <f>E22</f>
        <v>0</v>
      </c>
      <c r="F21" s="81">
        <f>F22</f>
        <v>23862.98</v>
      </c>
      <c r="J21" s="76"/>
      <c r="K21" s="80"/>
    </row>
    <row r="22" spans="1:14" s="59" customFormat="1" ht="18" customHeight="1" x14ac:dyDescent="0.25">
      <c r="A22" s="58" t="s">
        <v>171</v>
      </c>
      <c r="B22" s="58" t="s">
        <v>172</v>
      </c>
      <c r="C22" s="81">
        <v>0</v>
      </c>
      <c r="D22" s="82">
        <v>0</v>
      </c>
      <c r="E22" s="81">
        <v>0</v>
      </c>
      <c r="F22" s="81">
        <v>23862.98</v>
      </c>
      <c r="J22" s="77"/>
    </row>
    <row r="23" spans="1:14" s="59" customFormat="1" ht="18" customHeight="1" x14ac:dyDescent="0.25">
      <c r="A23" s="58" t="s">
        <v>66</v>
      </c>
      <c r="B23" s="58" t="s">
        <v>179</v>
      </c>
      <c r="C23" s="81">
        <f>C24</f>
        <v>0</v>
      </c>
      <c r="D23" s="82">
        <v>0</v>
      </c>
      <c r="E23" s="81">
        <f>E24</f>
        <v>0</v>
      </c>
      <c r="F23" s="81">
        <f>F24</f>
        <v>42882.69</v>
      </c>
      <c r="J23" s="77"/>
      <c r="L23" s="77"/>
    </row>
    <row r="24" spans="1:14" s="59" customFormat="1" ht="18" customHeight="1" x14ac:dyDescent="0.25">
      <c r="A24" s="58" t="s">
        <v>67</v>
      </c>
      <c r="B24" s="58" t="s">
        <v>178</v>
      </c>
      <c r="C24" s="81">
        <v>0</v>
      </c>
      <c r="D24" s="82">
        <v>0</v>
      </c>
      <c r="E24" s="81">
        <v>0</v>
      </c>
      <c r="F24" s="81">
        <v>42882.69</v>
      </c>
      <c r="H24" s="70"/>
      <c r="I24" s="47"/>
      <c r="J24" s="77"/>
      <c r="L24" s="77"/>
    </row>
    <row r="25" spans="1:14" s="59" customFormat="1" ht="18" customHeight="1" x14ac:dyDescent="0.25">
      <c r="A25" s="58" t="s">
        <v>173</v>
      </c>
      <c r="B25" s="58" t="s">
        <v>174</v>
      </c>
      <c r="C25" s="81">
        <f>C26</f>
        <v>0</v>
      </c>
      <c r="D25" s="81">
        <f>D26</f>
        <v>0</v>
      </c>
      <c r="E25" s="81">
        <f>E26</f>
        <v>32637.72</v>
      </c>
      <c r="F25" s="81">
        <f>F26</f>
        <v>32637.72</v>
      </c>
      <c r="H25" s="70"/>
      <c r="I25" s="47"/>
      <c r="J25" s="47"/>
      <c r="K25" s="47"/>
      <c r="L25" s="77"/>
    </row>
    <row r="26" spans="1:14" s="59" customFormat="1" ht="18" customHeight="1" x14ac:dyDescent="0.25">
      <c r="A26" s="58" t="s">
        <v>175</v>
      </c>
      <c r="B26" s="58" t="s">
        <v>7</v>
      </c>
      <c r="C26" s="81">
        <f>C30</f>
        <v>0</v>
      </c>
      <c r="D26" s="81">
        <f>D30</f>
        <v>0</v>
      </c>
      <c r="E26" s="81">
        <f>E27+E30</f>
        <v>32637.72</v>
      </c>
      <c r="F26" s="81">
        <f>F27+F30</f>
        <v>32637.72</v>
      </c>
      <c r="H26" s="70"/>
      <c r="I26" s="47"/>
      <c r="J26" s="47"/>
      <c r="K26" s="47"/>
      <c r="L26" s="77"/>
    </row>
    <row r="27" spans="1:14" s="59" customFormat="1" ht="18" customHeight="1" x14ac:dyDescent="0.25">
      <c r="A27" s="58" t="s">
        <v>186</v>
      </c>
      <c r="B27" s="58" t="s">
        <v>205</v>
      </c>
      <c r="C27" s="81">
        <f t="shared" ref="C27:F28" si="1">C28</f>
        <v>0</v>
      </c>
      <c r="D27" s="81">
        <f t="shared" si="1"/>
        <v>0</v>
      </c>
      <c r="E27" s="81">
        <f t="shared" si="1"/>
        <v>9778.56</v>
      </c>
      <c r="F27" s="81">
        <f t="shared" si="1"/>
        <v>9778.56</v>
      </c>
      <c r="H27" s="70"/>
      <c r="I27" s="47"/>
      <c r="J27" s="47"/>
      <c r="K27" s="47"/>
      <c r="L27" s="77"/>
    </row>
    <row r="28" spans="1:14" s="59" customFormat="1" ht="18" customHeight="1" x14ac:dyDescent="0.25">
      <c r="A28" s="58" t="s">
        <v>223</v>
      </c>
      <c r="B28" s="58" t="s">
        <v>251</v>
      </c>
      <c r="C28" s="60">
        <f t="shared" si="1"/>
        <v>0</v>
      </c>
      <c r="D28" s="60">
        <f t="shared" si="1"/>
        <v>0</v>
      </c>
      <c r="E28" s="60">
        <f t="shared" si="1"/>
        <v>9778.56</v>
      </c>
      <c r="F28" s="60">
        <f t="shared" si="1"/>
        <v>9778.56</v>
      </c>
      <c r="I28" s="76"/>
      <c r="J28" s="78"/>
      <c r="K28" s="76"/>
      <c r="M28" s="76"/>
      <c r="N28" s="76"/>
    </row>
    <row r="29" spans="1:14" s="59" customFormat="1" ht="18" customHeight="1" x14ac:dyDescent="0.25">
      <c r="A29" s="58" t="s">
        <v>224</v>
      </c>
      <c r="B29" s="58" t="s">
        <v>252</v>
      </c>
      <c r="C29" s="60">
        <v>0</v>
      </c>
      <c r="D29" s="60">
        <v>0</v>
      </c>
      <c r="E29" s="60">
        <v>9778.56</v>
      </c>
      <c r="F29" s="60">
        <v>9778.56</v>
      </c>
      <c r="I29" s="76"/>
      <c r="J29" s="78"/>
      <c r="K29" s="76"/>
      <c r="M29" s="76"/>
      <c r="N29" s="76"/>
    </row>
    <row r="30" spans="1:14" s="59" customFormat="1" ht="18" customHeight="1" x14ac:dyDescent="0.25">
      <c r="A30" s="58" t="s">
        <v>176</v>
      </c>
      <c r="B30" s="58" t="s">
        <v>177</v>
      </c>
      <c r="C30" s="60">
        <v>0</v>
      </c>
      <c r="D30" s="81">
        <v>0</v>
      </c>
      <c r="E30" s="60">
        <v>22859.16</v>
      </c>
      <c r="F30" s="60">
        <v>22859.16</v>
      </c>
      <c r="H30" s="70"/>
      <c r="I30" s="47"/>
      <c r="J30" s="47"/>
      <c r="K30" s="47"/>
      <c r="L30" s="76"/>
    </row>
    <row r="31" spans="1:14" s="59" customFormat="1" ht="18" customHeight="1" x14ac:dyDescent="0.25">
      <c r="A31" s="58"/>
      <c r="B31" s="58"/>
      <c r="C31" s="60"/>
      <c r="D31" s="61"/>
      <c r="E31" s="60"/>
      <c r="F31" s="60"/>
      <c r="H31" s="70"/>
      <c r="I31" s="47"/>
      <c r="J31" s="47"/>
      <c r="K31" s="47"/>
      <c r="L31" s="76"/>
    </row>
    <row r="32" spans="1:14" s="59" customFormat="1" ht="18" customHeight="1" x14ac:dyDescent="0.25">
      <c r="A32" s="111" t="s">
        <v>182</v>
      </c>
      <c r="B32" s="111"/>
      <c r="C32" s="63">
        <f>C15</f>
        <v>215511.34</v>
      </c>
      <c r="D32" s="63">
        <f>D15</f>
        <v>0</v>
      </c>
      <c r="E32" s="63">
        <f>E15</f>
        <v>248149.06</v>
      </c>
      <c r="F32" s="63">
        <f>F15</f>
        <v>295315.11</v>
      </c>
      <c r="H32" s="70"/>
      <c r="I32" s="47"/>
      <c r="J32" s="47"/>
      <c r="K32" s="47"/>
      <c r="L32" s="76"/>
    </row>
    <row r="33" spans="1:12" s="59" customFormat="1" ht="18" customHeight="1" x14ac:dyDescent="0.25">
      <c r="A33" s="84"/>
      <c r="B33" s="84"/>
      <c r="C33" s="63"/>
      <c r="D33" s="64"/>
      <c r="E33" s="63"/>
      <c r="F33" s="63"/>
      <c r="H33" s="70"/>
      <c r="I33" s="47"/>
      <c r="J33" s="47"/>
      <c r="K33" s="47"/>
      <c r="L33" s="76"/>
    </row>
    <row r="34" spans="1:12" s="59" customFormat="1" ht="18" customHeight="1" x14ac:dyDescent="0.25">
      <c r="A34" s="84"/>
      <c r="B34" s="84"/>
      <c r="C34" s="63"/>
      <c r="D34" s="64"/>
      <c r="E34" s="63"/>
      <c r="F34" s="63"/>
      <c r="H34" s="70"/>
      <c r="I34" s="47"/>
      <c r="J34" s="47"/>
      <c r="K34" s="47"/>
      <c r="L34" s="76"/>
    </row>
    <row r="35" spans="1:12" ht="15" customHeight="1" x14ac:dyDescent="0.25">
      <c r="A35" s="56"/>
      <c r="B35" s="56"/>
      <c r="C35" s="65"/>
      <c r="D35" s="66"/>
      <c r="E35" s="67"/>
      <c r="F35" s="68"/>
      <c r="G35" s="69"/>
      <c r="H35" s="70"/>
    </row>
    <row r="36" spans="1:12" x14ac:dyDescent="0.25">
      <c r="A36" s="70"/>
      <c r="B36" s="70"/>
      <c r="C36" s="70"/>
      <c r="D36" s="70"/>
      <c r="E36" s="70"/>
      <c r="F36" s="70"/>
      <c r="G36" s="70"/>
      <c r="H36" s="70"/>
    </row>
    <row r="37" spans="1:12" x14ac:dyDescent="0.25">
      <c r="A37" s="110" t="s">
        <v>188</v>
      </c>
      <c r="B37" s="110"/>
      <c r="C37" s="110"/>
      <c r="D37" s="110"/>
      <c r="E37" s="110"/>
      <c r="F37" s="110"/>
      <c r="G37" s="70"/>
      <c r="H37" s="70"/>
    </row>
    <row r="38" spans="1:12" x14ac:dyDescent="0.25">
      <c r="A38" s="107" t="s">
        <v>189</v>
      </c>
      <c r="B38" s="107"/>
      <c r="C38" s="107"/>
      <c r="D38" s="107"/>
      <c r="E38" s="107"/>
      <c r="F38" s="107"/>
      <c r="G38" s="70"/>
      <c r="H38" s="70"/>
    </row>
    <row r="39" spans="1:12" x14ac:dyDescent="0.25">
      <c r="A39" s="83"/>
      <c r="B39" s="83"/>
      <c r="C39" s="73"/>
      <c r="D39" s="73"/>
      <c r="E39" s="73"/>
      <c r="F39" s="71"/>
      <c r="G39" s="70"/>
    </row>
    <row r="40" spans="1:12" x14ac:dyDescent="0.25">
      <c r="A40" s="70"/>
      <c r="B40" s="70"/>
      <c r="C40" s="71"/>
      <c r="D40" s="71"/>
      <c r="E40" s="71"/>
      <c r="F40" s="71"/>
      <c r="G40" s="70"/>
    </row>
    <row r="41" spans="1:12" x14ac:dyDescent="0.25">
      <c r="A41" s="110" t="s">
        <v>167</v>
      </c>
      <c r="B41" s="110"/>
      <c r="C41" s="110"/>
      <c r="D41" s="110"/>
      <c r="E41" s="110"/>
      <c r="F41" s="110"/>
      <c r="G41" s="70"/>
    </row>
    <row r="42" spans="1:12" x14ac:dyDescent="0.25">
      <c r="A42" s="107" t="s">
        <v>168</v>
      </c>
      <c r="B42" s="107"/>
      <c r="C42" s="107"/>
      <c r="D42" s="107"/>
      <c r="E42" s="107"/>
      <c r="F42" s="107"/>
      <c r="G42" s="70"/>
    </row>
    <row r="43" spans="1:12" x14ac:dyDescent="0.25">
      <c r="A43" s="70"/>
      <c r="B43" s="70"/>
      <c r="C43" s="70"/>
      <c r="D43" s="70"/>
      <c r="E43" s="70"/>
      <c r="F43" s="70"/>
      <c r="G43" s="70"/>
    </row>
    <row r="44" spans="1:12" x14ac:dyDescent="0.25">
      <c r="A44" s="70"/>
      <c r="B44" s="70"/>
      <c r="C44" s="70"/>
      <c r="D44" s="70"/>
      <c r="E44" s="70"/>
      <c r="F44" s="70"/>
      <c r="G44" s="70"/>
    </row>
    <row r="45" spans="1:12" x14ac:dyDescent="0.25">
      <c r="A45" s="70"/>
      <c r="B45" s="70"/>
      <c r="C45" s="70"/>
      <c r="D45" s="70"/>
      <c r="E45" s="70"/>
      <c r="F45" s="70"/>
      <c r="G45" s="70"/>
    </row>
    <row r="46" spans="1:12" x14ac:dyDescent="0.25">
      <c r="A46" s="70"/>
      <c r="B46" s="70"/>
      <c r="C46" s="70"/>
      <c r="D46" s="70"/>
      <c r="E46" s="70"/>
      <c r="F46" s="70"/>
      <c r="G46" s="70"/>
    </row>
  </sheetData>
  <mergeCells count="8">
    <mergeCell ref="A41:F41"/>
    <mergeCell ref="A42:F42"/>
    <mergeCell ref="C1:F4"/>
    <mergeCell ref="A6:F6"/>
    <mergeCell ref="A7:F7"/>
    <mergeCell ref="A32:B32"/>
    <mergeCell ref="A37:F37"/>
    <mergeCell ref="A38:F38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E17" sqref="E17"/>
    </sheetView>
  </sheetViews>
  <sheetFormatPr defaultRowHeight="15" x14ac:dyDescent="0.25"/>
  <cols>
    <col min="1" max="1" width="19.7109375" style="47" bestFit="1" customWidth="1"/>
    <col min="2" max="2" width="43" style="47" bestFit="1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2.85546875" style="47" customWidth="1"/>
    <col min="10" max="10" width="13.85546875" style="47" customWidth="1"/>
    <col min="11" max="11" width="10.85546875" style="47" customWidth="1"/>
    <col min="12" max="12" width="13.42578125" style="47" customWidth="1"/>
    <col min="13" max="16384" width="9.140625" style="47"/>
  </cols>
  <sheetData>
    <row r="1" spans="1:13" ht="15" customHeight="1" x14ac:dyDescent="0.25">
      <c r="C1" s="108" t="s">
        <v>12</v>
      </c>
      <c r="D1" s="108"/>
      <c r="E1" s="108"/>
      <c r="F1" s="108"/>
    </row>
    <row r="2" spans="1:13" ht="15.75" customHeight="1" x14ac:dyDescent="0.25">
      <c r="C2" s="108"/>
      <c r="D2" s="108"/>
      <c r="E2" s="108"/>
      <c r="F2" s="108"/>
      <c r="G2" s="48"/>
      <c r="I2" s="1"/>
      <c r="J2" s="2"/>
    </row>
    <row r="3" spans="1:13" ht="15.75" customHeight="1" x14ac:dyDescent="0.25">
      <c r="C3" s="108"/>
      <c r="D3" s="108"/>
      <c r="E3" s="108"/>
      <c r="F3" s="108"/>
      <c r="G3" s="48"/>
      <c r="I3" s="1"/>
      <c r="J3" s="2"/>
    </row>
    <row r="4" spans="1:13" ht="15.75" customHeight="1" x14ac:dyDescent="0.25">
      <c r="C4" s="108"/>
      <c r="D4" s="108"/>
      <c r="E4" s="108"/>
      <c r="F4" s="108"/>
      <c r="G4" s="48"/>
      <c r="I4" s="1"/>
      <c r="J4" s="2"/>
    </row>
    <row r="5" spans="1:13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3" x14ac:dyDescent="0.25">
      <c r="A6" s="109" t="s">
        <v>13</v>
      </c>
      <c r="B6" s="109"/>
      <c r="C6" s="109"/>
      <c r="D6" s="109"/>
      <c r="E6" s="109"/>
      <c r="F6" s="109"/>
    </row>
    <row r="7" spans="1:13" x14ac:dyDescent="0.25">
      <c r="A7" s="109" t="s">
        <v>14</v>
      </c>
      <c r="B7" s="109"/>
      <c r="C7" s="109"/>
      <c r="D7" s="109"/>
      <c r="E7" s="109"/>
      <c r="F7" s="109"/>
    </row>
    <row r="8" spans="1:13" x14ac:dyDescent="0.25">
      <c r="C8" s="50"/>
      <c r="D8" s="50"/>
      <c r="E8" s="50"/>
      <c r="F8" s="50"/>
    </row>
    <row r="9" spans="1:13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3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3" x14ac:dyDescent="0.25">
      <c r="A11" s="47" t="s">
        <v>16</v>
      </c>
      <c r="B11" s="3" t="s">
        <v>59</v>
      </c>
      <c r="C11" s="50"/>
      <c r="D11" s="50"/>
      <c r="E11" s="50"/>
      <c r="F11" s="50"/>
    </row>
    <row r="12" spans="1:13" x14ac:dyDescent="0.25">
      <c r="C12" s="50"/>
      <c r="D12" s="50"/>
      <c r="E12" s="50"/>
      <c r="F12" s="50"/>
    </row>
    <row r="13" spans="1:13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3" x14ac:dyDescent="0.25">
      <c r="C14" s="55"/>
      <c r="D14" s="55"/>
      <c r="E14" s="55"/>
      <c r="F14" s="55"/>
      <c r="G14" s="55"/>
    </row>
    <row r="15" spans="1:13" s="59" customFormat="1" ht="18" customHeight="1" x14ac:dyDescent="0.25">
      <c r="A15" s="84" t="s">
        <v>2</v>
      </c>
      <c r="B15" s="84" t="s">
        <v>3</v>
      </c>
      <c r="C15" s="63">
        <f>SUM(C16+C25)</f>
        <v>10192.290000000001</v>
      </c>
      <c r="D15" s="63">
        <f>SUM(D16+D25)</f>
        <v>0</v>
      </c>
      <c r="E15" s="63">
        <f>SUM(E16+E25)</f>
        <v>12066.070000000002</v>
      </c>
      <c r="F15" s="63">
        <f>SUM(F16+F25)</f>
        <v>14296.71</v>
      </c>
      <c r="L15" s="76"/>
      <c r="M15" s="78"/>
    </row>
    <row r="16" spans="1:13" s="59" customFormat="1" ht="18" customHeight="1" x14ac:dyDescent="0.25">
      <c r="A16" s="58" t="s">
        <v>4</v>
      </c>
      <c r="B16" s="58" t="s">
        <v>5</v>
      </c>
      <c r="C16" s="60">
        <f>C17</f>
        <v>10192.290000000001</v>
      </c>
      <c r="D16" s="61">
        <v>0</v>
      </c>
      <c r="E16" s="60">
        <f>E17</f>
        <v>10192.290000000001</v>
      </c>
      <c r="F16" s="60">
        <f>F17</f>
        <v>12422.929999999998</v>
      </c>
      <c r="L16" s="76"/>
      <c r="M16" s="78"/>
    </row>
    <row r="17" spans="1:14" s="59" customFormat="1" ht="18" customHeight="1" x14ac:dyDescent="0.25">
      <c r="A17" s="58" t="s">
        <v>6</v>
      </c>
      <c r="B17" s="58" t="s">
        <v>7</v>
      </c>
      <c r="C17" s="81">
        <f>C18+C21+C23</f>
        <v>10192.290000000001</v>
      </c>
      <c r="D17" s="81">
        <f>D18+D21+D23</f>
        <v>0</v>
      </c>
      <c r="E17" s="81">
        <f>E18+E21+E23</f>
        <v>10192.290000000001</v>
      </c>
      <c r="F17" s="81">
        <f>F18+F21+F23</f>
        <v>12422.929999999998</v>
      </c>
      <c r="L17" s="77"/>
    </row>
    <row r="18" spans="1:14" s="59" customFormat="1" ht="18" customHeight="1" x14ac:dyDescent="0.25">
      <c r="A18" s="58" t="s">
        <v>8</v>
      </c>
      <c r="B18" s="58" t="s">
        <v>180</v>
      </c>
      <c r="C18" s="81">
        <f>C19</f>
        <v>10192.290000000001</v>
      </c>
      <c r="D18" s="81">
        <f>D19</f>
        <v>0</v>
      </c>
      <c r="E18" s="81">
        <f>E19</f>
        <v>10192.290000000001</v>
      </c>
      <c r="F18" s="81">
        <f>F19</f>
        <v>9266.2999999999993</v>
      </c>
      <c r="J18" s="77"/>
    </row>
    <row r="19" spans="1:14" s="59" customFormat="1" ht="18" customHeight="1" x14ac:dyDescent="0.25">
      <c r="A19" s="58" t="s">
        <v>9</v>
      </c>
      <c r="B19" s="58" t="s">
        <v>10</v>
      </c>
      <c r="C19" s="81">
        <f>C20</f>
        <v>10192.290000000001</v>
      </c>
      <c r="D19" s="82">
        <v>0</v>
      </c>
      <c r="E19" s="81">
        <f>E20</f>
        <v>10192.290000000001</v>
      </c>
      <c r="F19" s="81">
        <f>F20</f>
        <v>9266.2999999999993</v>
      </c>
      <c r="J19" s="77"/>
    </row>
    <row r="20" spans="1:14" s="59" customFormat="1" ht="18" customHeight="1" x14ac:dyDescent="0.25">
      <c r="A20" s="58" t="s">
        <v>11</v>
      </c>
      <c r="B20" s="58" t="s">
        <v>181</v>
      </c>
      <c r="C20" s="81">
        <v>10192.290000000001</v>
      </c>
      <c r="D20" s="82">
        <v>0</v>
      </c>
      <c r="E20" s="81">
        <v>10192.290000000001</v>
      </c>
      <c r="F20" s="81">
        <v>9266.2999999999993</v>
      </c>
    </row>
    <row r="21" spans="1:14" s="59" customFormat="1" ht="18" customHeight="1" x14ac:dyDescent="0.25">
      <c r="A21" s="58" t="s">
        <v>169</v>
      </c>
      <c r="B21" s="58" t="s">
        <v>170</v>
      </c>
      <c r="C21" s="81">
        <f>C22</f>
        <v>0</v>
      </c>
      <c r="D21" s="81">
        <f>D22</f>
        <v>0</v>
      </c>
      <c r="E21" s="81">
        <f>E22</f>
        <v>0</v>
      </c>
      <c r="F21" s="81">
        <f>F22</f>
        <v>1128.56</v>
      </c>
    </row>
    <row r="22" spans="1:14" s="59" customFormat="1" ht="18" customHeight="1" x14ac:dyDescent="0.25">
      <c r="A22" s="58" t="s">
        <v>171</v>
      </c>
      <c r="B22" s="58" t="s">
        <v>172</v>
      </c>
      <c r="C22" s="81">
        <v>0</v>
      </c>
      <c r="D22" s="82">
        <v>0</v>
      </c>
      <c r="E22" s="81">
        <v>0</v>
      </c>
      <c r="F22" s="81">
        <v>1128.56</v>
      </c>
    </row>
    <row r="23" spans="1:14" s="59" customFormat="1" ht="18" customHeight="1" x14ac:dyDescent="0.25">
      <c r="A23" s="58" t="s">
        <v>66</v>
      </c>
      <c r="B23" s="58" t="s">
        <v>179</v>
      </c>
      <c r="C23" s="81">
        <f>C24</f>
        <v>0</v>
      </c>
      <c r="D23" s="82">
        <v>0</v>
      </c>
      <c r="E23" s="81">
        <f>E24</f>
        <v>0</v>
      </c>
      <c r="F23" s="81">
        <f>F24</f>
        <v>2028.07</v>
      </c>
      <c r="J23" s="76"/>
      <c r="K23" s="80"/>
      <c r="L23" s="77"/>
    </row>
    <row r="24" spans="1:14" s="59" customFormat="1" ht="18" customHeight="1" x14ac:dyDescent="0.25">
      <c r="A24" s="58" t="s">
        <v>67</v>
      </c>
      <c r="B24" s="58" t="s">
        <v>178</v>
      </c>
      <c r="C24" s="81">
        <v>0</v>
      </c>
      <c r="D24" s="82">
        <v>0</v>
      </c>
      <c r="E24" s="81">
        <v>0</v>
      </c>
      <c r="F24" s="81">
        <v>2028.07</v>
      </c>
      <c r="J24" s="76"/>
      <c r="K24" s="80"/>
      <c r="L24" s="77"/>
    </row>
    <row r="25" spans="1:14" s="59" customFormat="1" ht="18" customHeight="1" x14ac:dyDescent="0.25">
      <c r="A25" s="58" t="s">
        <v>173</v>
      </c>
      <c r="B25" s="58" t="s">
        <v>174</v>
      </c>
      <c r="C25" s="81">
        <f>C26</f>
        <v>0</v>
      </c>
      <c r="D25" s="81">
        <f>D26</f>
        <v>0</v>
      </c>
      <c r="E25" s="81">
        <f>E26</f>
        <v>1873.78</v>
      </c>
      <c r="F25" s="81">
        <f>F26</f>
        <v>1873.78</v>
      </c>
      <c r="J25" s="76"/>
      <c r="K25" s="80"/>
      <c r="L25" s="77"/>
    </row>
    <row r="26" spans="1:14" s="59" customFormat="1" ht="18" customHeight="1" x14ac:dyDescent="0.25">
      <c r="A26" s="58" t="s">
        <v>175</v>
      </c>
      <c r="B26" s="58" t="s">
        <v>7</v>
      </c>
      <c r="C26" s="81">
        <f>C30</f>
        <v>0</v>
      </c>
      <c r="D26" s="81">
        <f>D30</f>
        <v>0</v>
      </c>
      <c r="E26" s="81">
        <f>E27+E30</f>
        <v>1873.78</v>
      </c>
      <c r="F26" s="81">
        <f>F27+F30</f>
        <v>1873.78</v>
      </c>
      <c r="J26" s="76"/>
      <c r="K26" s="80"/>
      <c r="L26" s="77"/>
    </row>
    <row r="27" spans="1:14" s="59" customFormat="1" ht="18" customHeight="1" x14ac:dyDescent="0.25">
      <c r="A27" s="58" t="s">
        <v>186</v>
      </c>
      <c r="B27" s="58" t="s">
        <v>205</v>
      </c>
      <c r="C27" s="81">
        <f t="shared" ref="C27:F28" si="0">C28</f>
        <v>0</v>
      </c>
      <c r="D27" s="81">
        <f t="shared" si="0"/>
        <v>0</v>
      </c>
      <c r="E27" s="81">
        <f t="shared" si="0"/>
        <v>462.46</v>
      </c>
      <c r="F27" s="81">
        <f t="shared" si="0"/>
        <v>462.46</v>
      </c>
      <c r="J27" s="76"/>
      <c r="K27" s="80"/>
      <c r="L27" s="77"/>
    </row>
    <row r="28" spans="1:14" s="59" customFormat="1" ht="18" customHeight="1" x14ac:dyDescent="0.25">
      <c r="A28" s="58" t="s">
        <v>223</v>
      </c>
      <c r="B28" s="58" t="s">
        <v>251</v>
      </c>
      <c r="C28" s="60">
        <f t="shared" si="0"/>
        <v>0</v>
      </c>
      <c r="D28" s="60">
        <f t="shared" si="0"/>
        <v>0</v>
      </c>
      <c r="E28" s="60">
        <f t="shared" si="0"/>
        <v>462.46</v>
      </c>
      <c r="F28" s="60">
        <f t="shared" si="0"/>
        <v>462.46</v>
      </c>
      <c r="I28" s="76"/>
      <c r="J28" s="78"/>
      <c r="K28" s="76"/>
      <c r="M28" s="76"/>
      <c r="N28" s="76"/>
    </row>
    <row r="29" spans="1:14" s="59" customFormat="1" ht="18" customHeight="1" x14ac:dyDescent="0.25">
      <c r="A29" s="58" t="s">
        <v>224</v>
      </c>
      <c r="B29" s="58" t="s">
        <v>252</v>
      </c>
      <c r="C29" s="60">
        <v>0</v>
      </c>
      <c r="D29" s="60">
        <v>0</v>
      </c>
      <c r="E29" s="60">
        <v>462.46</v>
      </c>
      <c r="F29" s="60">
        <v>462.46</v>
      </c>
      <c r="I29" s="76"/>
      <c r="J29" s="78"/>
      <c r="K29" s="76"/>
      <c r="M29" s="76"/>
      <c r="N29" s="76"/>
    </row>
    <row r="30" spans="1:14" s="59" customFormat="1" ht="18" customHeight="1" x14ac:dyDescent="0.25">
      <c r="A30" s="58" t="s">
        <v>176</v>
      </c>
      <c r="B30" s="58" t="s">
        <v>177</v>
      </c>
      <c r="C30" s="81">
        <v>0</v>
      </c>
      <c r="D30" s="81">
        <v>0</v>
      </c>
      <c r="E30" s="81">
        <v>1411.32</v>
      </c>
      <c r="F30" s="81">
        <v>1411.32</v>
      </c>
      <c r="J30" s="76"/>
      <c r="K30" s="80"/>
      <c r="L30" s="77"/>
    </row>
    <row r="31" spans="1:14" s="59" customFormat="1" ht="18" customHeight="1" x14ac:dyDescent="0.25">
      <c r="A31" s="58"/>
      <c r="B31" s="58"/>
      <c r="C31" s="60"/>
      <c r="D31" s="61"/>
      <c r="E31" s="60"/>
      <c r="F31" s="60"/>
      <c r="J31" s="76"/>
      <c r="K31" s="80"/>
      <c r="L31" s="76"/>
    </row>
    <row r="32" spans="1:14" s="59" customFormat="1" ht="18" customHeight="1" x14ac:dyDescent="0.25">
      <c r="A32" s="111" t="s">
        <v>182</v>
      </c>
      <c r="B32" s="111"/>
      <c r="C32" s="63">
        <f>C15</f>
        <v>10192.290000000001</v>
      </c>
      <c r="D32" s="64">
        <f>D15</f>
        <v>0</v>
      </c>
      <c r="E32" s="63">
        <f>E15</f>
        <v>12066.070000000002</v>
      </c>
      <c r="F32" s="63">
        <f>F15</f>
        <v>14296.71</v>
      </c>
      <c r="J32" s="77"/>
      <c r="L32" s="76"/>
    </row>
    <row r="33" spans="1:12" s="59" customFormat="1" ht="18" customHeight="1" x14ac:dyDescent="0.25">
      <c r="A33" s="84"/>
      <c r="B33" s="84"/>
      <c r="C33" s="63"/>
      <c r="D33" s="64"/>
      <c r="E33" s="63"/>
      <c r="F33" s="63"/>
      <c r="J33" s="77"/>
      <c r="L33" s="76"/>
    </row>
    <row r="34" spans="1:12" s="59" customFormat="1" ht="18" customHeight="1" x14ac:dyDescent="0.25">
      <c r="A34" s="84"/>
      <c r="B34" s="84"/>
      <c r="C34" s="63"/>
      <c r="D34" s="64"/>
      <c r="E34" s="63"/>
      <c r="F34" s="63"/>
      <c r="J34" s="77"/>
      <c r="L34" s="76"/>
    </row>
    <row r="35" spans="1:12" ht="15" customHeight="1" x14ac:dyDescent="0.25">
      <c r="A35" s="56"/>
      <c r="B35" s="56"/>
      <c r="C35" s="65"/>
      <c r="D35" s="66"/>
      <c r="E35" s="67"/>
      <c r="F35" s="68"/>
      <c r="G35" s="69"/>
      <c r="H35" s="70"/>
    </row>
    <row r="36" spans="1:12" x14ac:dyDescent="0.25">
      <c r="A36" s="70"/>
      <c r="B36" s="70"/>
      <c r="C36" s="70"/>
      <c r="D36" s="70"/>
      <c r="E36" s="70"/>
      <c r="F36" s="70"/>
      <c r="G36" s="70"/>
      <c r="H36" s="70"/>
    </row>
    <row r="37" spans="1:12" x14ac:dyDescent="0.25">
      <c r="A37" s="110" t="s">
        <v>188</v>
      </c>
      <c r="B37" s="110"/>
      <c r="C37" s="110"/>
      <c r="D37" s="110"/>
      <c r="E37" s="110"/>
      <c r="F37" s="110"/>
      <c r="G37" s="70"/>
      <c r="H37" s="70"/>
    </row>
    <row r="38" spans="1:12" x14ac:dyDescent="0.25">
      <c r="A38" s="107" t="s">
        <v>189</v>
      </c>
      <c r="B38" s="107"/>
      <c r="C38" s="107"/>
      <c r="D38" s="107"/>
      <c r="E38" s="107"/>
      <c r="F38" s="107"/>
      <c r="G38" s="70"/>
      <c r="H38" s="70"/>
    </row>
    <row r="39" spans="1:12" x14ac:dyDescent="0.25">
      <c r="A39" s="83"/>
      <c r="B39" s="83"/>
      <c r="C39" s="73"/>
      <c r="D39" s="73"/>
      <c r="E39" s="73"/>
      <c r="F39" s="71"/>
      <c r="G39" s="70"/>
      <c r="H39" s="70"/>
    </row>
    <row r="40" spans="1:12" x14ac:dyDescent="0.25">
      <c r="A40" s="70"/>
      <c r="B40" s="70"/>
      <c r="C40" s="71"/>
      <c r="D40" s="71"/>
      <c r="E40" s="71"/>
      <c r="F40" s="71"/>
      <c r="G40" s="70"/>
      <c r="H40" s="70"/>
    </row>
    <row r="41" spans="1:12" x14ac:dyDescent="0.25">
      <c r="A41" s="110" t="s">
        <v>167</v>
      </c>
      <c r="B41" s="110"/>
      <c r="C41" s="110"/>
      <c r="D41" s="110"/>
      <c r="E41" s="110"/>
      <c r="F41" s="110"/>
      <c r="G41" s="70"/>
      <c r="H41" s="70"/>
    </row>
    <row r="42" spans="1:12" x14ac:dyDescent="0.25">
      <c r="A42" s="107" t="s">
        <v>168</v>
      </c>
      <c r="B42" s="107"/>
      <c r="C42" s="107"/>
      <c r="D42" s="107"/>
      <c r="E42" s="107"/>
      <c r="F42" s="107"/>
      <c r="G42" s="70"/>
      <c r="H42" s="70"/>
    </row>
    <row r="43" spans="1:12" x14ac:dyDescent="0.25">
      <c r="A43" s="70"/>
      <c r="B43" s="70"/>
      <c r="C43" s="70"/>
      <c r="D43" s="70"/>
      <c r="E43" s="70"/>
      <c r="F43" s="70"/>
      <c r="G43" s="70"/>
      <c r="H43" s="70"/>
    </row>
    <row r="44" spans="1:12" x14ac:dyDescent="0.25">
      <c r="A44" s="70"/>
      <c r="B44" s="70"/>
      <c r="C44" s="70"/>
      <c r="D44" s="70"/>
      <c r="E44" s="70"/>
      <c r="F44" s="70"/>
      <c r="G44" s="70"/>
      <c r="H44" s="70"/>
    </row>
    <row r="45" spans="1:12" x14ac:dyDescent="0.25">
      <c r="A45" s="70"/>
      <c r="B45" s="70"/>
      <c r="C45" s="70"/>
      <c r="D45" s="70"/>
      <c r="E45" s="70"/>
      <c r="F45" s="70"/>
      <c r="G45" s="70"/>
      <c r="H45" s="70"/>
    </row>
    <row r="46" spans="1:12" x14ac:dyDescent="0.25">
      <c r="A46" s="70"/>
      <c r="B46" s="70"/>
      <c r="C46" s="70"/>
      <c r="D46" s="70"/>
      <c r="E46" s="70"/>
      <c r="F46" s="70"/>
      <c r="G46" s="70"/>
      <c r="H46" s="70"/>
    </row>
  </sheetData>
  <mergeCells count="8">
    <mergeCell ref="A41:F41"/>
    <mergeCell ref="A42:F42"/>
    <mergeCell ref="C1:F4"/>
    <mergeCell ref="A6:F6"/>
    <mergeCell ref="A7:F7"/>
    <mergeCell ref="A32:B32"/>
    <mergeCell ref="A37:F37"/>
    <mergeCell ref="A38:F38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C17" sqref="C17"/>
    </sheetView>
  </sheetViews>
  <sheetFormatPr defaultRowHeight="15" x14ac:dyDescent="0.25"/>
  <cols>
    <col min="1" max="1" width="19.7109375" style="47" bestFit="1" customWidth="1"/>
    <col min="2" max="2" width="43" style="47" bestFit="1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2.85546875" style="47" customWidth="1"/>
    <col min="10" max="10" width="13.85546875" style="47" customWidth="1"/>
    <col min="11" max="11" width="10.85546875" style="47" customWidth="1"/>
    <col min="12" max="12" width="13.42578125" style="47" customWidth="1"/>
    <col min="13" max="16384" width="9.140625" style="47"/>
  </cols>
  <sheetData>
    <row r="1" spans="1:13" ht="15" customHeight="1" x14ac:dyDescent="0.25">
      <c r="C1" s="108" t="s">
        <v>12</v>
      </c>
      <c r="D1" s="108"/>
      <c r="E1" s="108"/>
      <c r="F1" s="108"/>
    </row>
    <row r="2" spans="1:13" ht="15.75" customHeight="1" x14ac:dyDescent="0.25">
      <c r="C2" s="108"/>
      <c r="D2" s="108"/>
      <c r="E2" s="108"/>
      <c r="F2" s="108"/>
      <c r="G2" s="48"/>
      <c r="I2" s="1"/>
      <c r="J2" s="2"/>
    </row>
    <row r="3" spans="1:13" ht="15.75" customHeight="1" x14ac:dyDescent="0.25">
      <c r="C3" s="108"/>
      <c r="D3" s="108"/>
      <c r="E3" s="108"/>
      <c r="F3" s="108"/>
      <c r="G3" s="48"/>
      <c r="I3" s="1"/>
      <c r="J3" s="2"/>
    </row>
    <row r="4" spans="1:13" ht="15.75" customHeight="1" x14ac:dyDescent="0.25">
      <c r="C4" s="108"/>
      <c r="D4" s="108"/>
      <c r="E4" s="108"/>
      <c r="F4" s="108"/>
      <c r="G4" s="48"/>
      <c r="I4" s="1"/>
      <c r="J4" s="2"/>
    </row>
    <row r="5" spans="1:13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3" x14ac:dyDescent="0.25">
      <c r="A6" s="109" t="s">
        <v>13</v>
      </c>
      <c r="B6" s="109"/>
      <c r="C6" s="109"/>
      <c r="D6" s="109"/>
      <c r="E6" s="109"/>
      <c r="F6" s="109"/>
    </row>
    <row r="7" spans="1:13" x14ac:dyDescent="0.25">
      <c r="A7" s="109" t="s">
        <v>14</v>
      </c>
      <c r="B7" s="109"/>
      <c r="C7" s="109"/>
      <c r="D7" s="109"/>
      <c r="E7" s="109"/>
      <c r="F7" s="109"/>
    </row>
    <row r="8" spans="1:13" x14ac:dyDescent="0.25">
      <c r="C8" s="50"/>
      <c r="D8" s="50"/>
      <c r="E8" s="50"/>
      <c r="F8" s="50"/>
    </row>
    <row r="9" spans="1:13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3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3" x14ac:dyDescent="0.25">
      <c r="A11" s="47" t="s">
        <v>16</v>
      </c>
      <c r="B11" s="3" t="s">
        <v>50</v>
      </c>
      <c r="C11" s="50"/>
      <c r="D11" s="50"/>
      <c r="E11" s="50"/>
      <c r="F11" s="50"/>
    </row>
    <row r="12" spans="1:13" x14ac:dyDescent="0.25">
      <c r="C12" s="50"/>
      <c r="D12" s="50"/>
      <c r="E12" s="50"/>
      <c r="F12" s="50"/>
    </row>
    <row r="13" spans="1:13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3" x14ac:dyDescent="0.25">
      <c r="C14" s="55"/>
      <c r="D14" s="55"/>
      <c r="E14" s="55"/>
      <c r="F14" s="55"/>
      <c r="G14" s="55"/>
    </row>
    <row r="15" spans="1:13" s="59" customFormat="1" ht="18" customHeight="1" x14ac:dyDescent="0.25">
      <c r="A15" s="84" t="s">
        <v>2</v>
      </c>
      <c r="B15" s="84" t="s">
        <v>3</v>
      </c>
      <c r="C15" s="63">
        <f>SUM(C16+C25)</f>
        <v>9660.94</v>
      </c>
      <c r="D15" s="63">
        <f>SUM(D16+D25)</f>
        <v>0</v>
      </c>
      <c r="E15" s="63">
        <f>SUM(E16+E25)</f>
        <v>11437.03</v>
      </c>
      <c r="F15" s="63">
        <f>SUM(F16+F25)</f>
        <v>13551.38</v>
      </c>
      <c r="L15" s="76"/>
      <c r="M15" s="78"/>
    </row>
    <row r="16" spans="1:13" s="59" customFormat="1" ht="18" customHeight="1" x14ac:dyDescent="0.25">
      <c r="A16" s="58" t="s">
        <v>4</v>
      </c>
      <c r="B16" s="58" t="s">
        <v>5</v>
      </c>
      <c r="C16" s="60">
        <f>C17</f>
        <v>9660.94</v>
      </c>
      <c r="D16" s="61">
        <v>0</v>
      </c>
      <c r="E16" s="60">
        <f>E17</f>
        <v>9660.94</v>
      </c>
      <c r="F16" s="60">
        <f>F17</f>
        <v>11775.289999999999</v>
      </c>
      <c r="L16" s="76"/>
      <c r="M16" s="78"/>
    </row>
    <row r="17" spans="1:14" s="59" customFormat="1" ht="18" customHeight="1" x14ac:dyDescent="0.25">
      <c r="A17" s="58" t="s">
        <v>6</v>
      </c>
      <c r="B17" s="58" t="s">
        <v>7</v>
      </c>
      <c r="C17" s="81">
        <f>C18+C21+C23</f>
        <v>9660.94</v>
      </c>
      <c r="D17" s="81">
        <f>D18+D23</f>
        <v>0</v>
      </c>
      <c r="E17" s="81">
        <f>E18+E21+E23</f>
        <v>9660.94</v>
      </c>
      <c r="F17" s="81">
        <f>F18+F21+F23</f>
        <v>11775.289999999999</v>
      </c>
      <c r="L17" s="77"/>
    </row>
    <row r="18" spans="1:14" s="59" customFormat="1" ht="18" customHeight="1" x14ac:dyDescent="0.25">
      <c r="A18" s="58" t="s">
        <v>8</v>
      </c>
      <c r="B18" s="58" t="s">
        <v>180</v>
      </c>
      <c r="C18" s="81">
        <f>C19</f>
        <v>9660.94</v>
      </c>
      <c r="D18" s="81">
        <f>D19</f>
        <v>0</v>
      </c>
      <c r="E18" s="81">
        <f>E19</f>
        <v>9660.94</v>
      </c>
      <c r="F18" s="81">
        <f>F19</f>
        <v>8783.2199999999993</v>
      </c>
      <c r="J18" s="77"/>
    </row>
    <row r="19" spans="1:14" s="59" customFormat="1" ht="18" customHeight="1" x14ac:dyDescent="0.25">
      <c r="A19" s="58" t="s">
        <v>9</v>
      </c>
      <c r="B19" s="58" t="s">
        <v>10</v>
      </c>
      <c r="C19" s="81">
        <f>C20</f>
        <v>9660.94</v>
      </c>
      <c r="D19" s="82">
        <v>0</v>
      </c>
      <c r="E19" s="81">
        <f>E20</f>
        <v>9660.94</v>
      </c>
      <c r="F19" s="81">
        <f>F20</f>
        <v>8783.2199999999993</v>
      </c>
      <c r="J19" s="77"/>
    </row>
    <row r="20" spans="1:14" s="59" customFormat="1" ht="18" customHeight="1" x14ac:dyDescent="0.25">
      <c r="A20" s="58" t="s">
        <v>11</v>
      </c>
      <c r="B20" s="58" t="s">
        <v>181</v>
      </c>
      <c r="C20" s="81">
        <v>9660.94</v>
      </c>
      <c r="D20" s="82">
        <v>0</v>
      </c>
      <c r="E20" s="81">
        <v>9660.94</v>
      </c>
      <c r="F20" s="81">
        <v>8783.2199999999993</v>
      </c>
    </row>
    <row r="21" spans="1:14" s="59" customFormat="1" ht="18" customHeight="1" x14ac:dyDescent="0.25">
      <c r="A21" s="58" t="s">
        <v>169</v>
      </c>
      <c r="B21" s="58" t="s">
        <v>170</v>
      </c>
      <c r="C21" s="81">
        <f>C22</f>
        <v>0</v>
      </c>
      <c r="D21" s="81">
        <f>D22</f>
        <v>0</v>
      </c>
      <c r="E21" s="81">
        <f>E22</f>
        <v>0</v>
      </c>
      <c r="F21" s="81">
        <f>F22</f>
        <v>1069.73</v>
      </c>
    </row>
    <row r="22" spans="1:14" s="59" customFormat="1" ht="18" customHeight="1" x14ac:dyDescent="0.25">
      <c r="A22" s="58" t="s">
        <v>171</v>
      </c>
      <c r="B22" s="58" t="s">
        <v>172</v>
      </c>
      <c r="C22" s="81">
        <v>0</v>
      </c>
      <c r="D22" s="82">
        <v>0</v>
      </c>
      <c r="E22" s="81">
        <v>0</v>
      </c>
      <c r="F22" s="81">
        <v>1069.73</v>
      </c>
    </row>
    <row r="23" spans="1:14" s="59" customFormat="1" ht="18" customHeight="1" x14ac:dyDescent="0.25">
      <c r="A23" s="58" t="s">
        <v>66</v>
      </c>
      <c r="B23" s="58" t="s">
        <v>179</v>
      </c>
      <c r="C23" s="81">
        <f>C24</f>
        <v>0</v>
      </c>
      <c r="D23" s="81">
        <f>D24</f>
        <v>0</v>
      </c>
      <c r="E23" s="81">
        <f>E24</f>
        <v>0</v>
      </c>
      <c r="F23" s="81">
        <f>F24</f>
        <v>1922.34</v>
      </c>
      <c r="J23" s="76"/>
      <c r="K23" s="80"/>
      <c r="L23" s="77"/>
    </row>
    <row r="24" spans="1:14" s="59" customFormat="1" ht="18" customHeight="1" x14ac:dyDescent="0.25">
      <c r="A24" s="58" t="s">
        <v>67</v>
      </c>
      <c r="B24" s="58" t="s">
        <v>178</v>
      </c>
      <c r="C24" s="81">
        <v>0</v>
      </c>
      <c r="D24" s="82">
        <v>0</v>
      </c>
      <c r="E24" s="81">
        <v>0</v>
      </c>
      <c r="F24" s="81">
        <v>1922.34</v>
      </c>
      <c r="J24" s="76"/>
      <c r="K24" s="80"/>
      <c r="L24" s="77"/>
    </row>
    <row r="25" spans="1:14" s="59" customFormat="1" ht="18" customHeight="1" x14ac:dyDescent="0.25">
      <c r="A25" s="58" t="s">
        <v>173</v>
      </c>
      <c r="B25" s="58" t="s">
        <v>174</v>
      </c>
      <c r="C25" s="81">
        <f>C26</f>
        <v>0</v>
      </c>
      <c r="D25" s="81">
        <f>D26</f>
        <v>0</v>
      </c>
      <c r="E25" s="81">
        <f>E26</f>
        <v>1776.0900000000001</v>
      </c>
      <c r="F25" s="81">
        <f>F26</f>
        <v>1776.0900000000001</v>
      </c>
      <c r="J25" s="76"/>
      <c r="K25" s="80"/>
      <c r="L25" s="77"/>
    </row>
    <row r="26" spans="1:14" s="59" customFormat="1" ht="18" customHeight="1" x14ac:dyDescent="0.25">
      <c r="A26" s="58" t="s">
        <v>175</v>
      </c>
      <c r="B26" s="58" t="s">
        <v>7</v>
      </c>
      <c r="C26" s="81">
        <f>C30</f>
        <v>0</v>
      </c>
      <c r="D26" s="81">
        <f>D30</f>
        <v>0</v>
      </c>
      <c r="E26" s="81">
        <f>E27+E30</f>
        <v>1776.0900000000001</v>
      </c>
      <c r="F26" s="81">
        <f>F27+F30</f>
        <v>1776.0900000000001</v>
      </c>
      <c r="J26" s="76"/>
      <c r="K26" s="80"/>
      <c r="L26" s="77"/>
    </row>
    <row r="27" spans="1:14" s="59" customFormat="1" ht="18" customHeight="1" x14ac:dyDescent="0.25">
      <c r="A27" s="58" t="s">
        <v>186</v>
      </c>
      <c r="B27" s="58" t="s">
        <v>205</v>
      </c>
      <c r="C27" s="81">
        <f t="shared" ref="C27:F28" si="0">C28</f>
        <v>0</v>
      </c>
      <c r="D27" s="81">
        <f t="shared" si="0"/>
        <v>0</v>
      </c>
      <c r="E27" s="81">
        <f t="shared" si="0"/>
        <v>438.35</v>
      </c>
      <c r="F27" s="81">
        <f t="shared" si="0"/>
        <v>438.35</v>
      </c>
      <c r="J27" s="76"/>
      <c r="K27" s="80"/>
      <c r="L27" s="77"/>
    </row>
    <row r="28" spans="1:14" s="59" customFormat="1" ht="18" customHeight="1" x14ac:dyDescent="0.25">
      <c r="A28" s="58" t="s">
        <v>223</v>
      </c>
      <c r="B28" s="58" t="s">
        <v>251</v>
      </c>
      <c r="C28" s="60">
        <f t="shared" si="0"/>
        <v>0</v>
      </c>
      <c r="D28" s="60">
        <f t="shared" si="0"/>
        <v>0</v>
      </c>
      <c r="E28" s="60">
        <f t="shared" si="0"/>
        <v>438.35</v>
      </c>
      <c r="F28" s="60">
        <f t="shared" si="0"/>
        <v>438.35</v>
      </c>
      <c r="I28" s="76"/>
      <c r="J28" s="78"/>
      <c r="K28" s="76"/>
      <c r="M28" s="76"/>
      <c r="N28" s="76"/>
    </row>
    <row r="29" spans="1:14" s="59" customFormat="1" ht="18" customHeight="1" x14ac:dyDescent="0.25">
      <c r="A29" s="58" t="s">
        <v>224</v>
      </c>
      <c r="B29" s="58" t="s">
        <v>252</v>
      </c>
      <c r="C29" s="60">
        <v>0</v>
      </c>
      <c r="D29" s="60">
        <v>0</v>
      </c>
      <c r="E29" s="60">
        <v>438.35</v>
      </c>
      <c r="F29" s="60">
        <v>438.35</v>
      </c>
      <c r="I29" s="76"/>
      <c r="J29" s="78"/>
      <c r="K29" s="76"/>
      <c r="M29" s="76"/>
      <c r="N29" s="76"/>
    </row>
    <row r="30" spans="1:14" s="59" customFormat="1" ht="18" customHeight="1" x14ac:dyDescent="0.25">
      <c r="A30" s="58" t="s">
        <v>176</v>
      </c>
      <c r="B30" s="58" t="s">
        <v>177</v>
      </c>
      <c r="C30" s="81">
        <v>0</v>
      </c>
      <c r="D30" s="81">
        <v>0</v>
      </c>
      <c r="E30" s="81">
        <v>1337.74</v>
      </c>
      <c r="F30" s="81">
        <v>1337.74</v>
      </c>
      <c r="J30" s="76"/>
      <c r="K30" s="80"/>
      <c r="L30" s="77"/>
    </row>
    <row r="31" spans="1:14" s="59" customFormat="1" ht="18" customHeight="1" x14ac:dyDescent="0.25">
      <c r="A31" s="58"/>
      <c r="B31" s="58"/>
      <c r="C31" s="60"/>
      <c r="D31" s="61"/>
      <c r="E31" s="60"/>
      <c r="F31" s="60"/>
      <c r="J31" s="76"/>
      <c r="K31" s="80"/>
      <c r="L31" s="76"/>
    </row>
    <row r="32" spans="1:14" s="59" customFormat="1" ht="18" customHeight="1" x14ac:dyDescent="0.25">
      <c r="A32" s="111" t="s">
        <v>182</v>
      </c>
      <c r="B32" s="111"/>
      <c r="C32" s="63">
        <f>C15</f>
        <v>9660.94</v>
      </c>
      <c r="D32" s="63">
        <f>D15</f>
        <v>0</v>
      </c>
      <c r="E32" s="63">
        <f>E15</f>
        <v>11437.03</v>
      </c>
      <c r="F32" s="63">
        <f>F15</f>
        <v>13551.38</v>
      </c>
      <c r="J32" s="77"/>
      <c r="L32" s="76"/>
    </row>
    <row r="33" spans="1:12" s="59" customFormat="1" ht="18" customHeight="1" x14ac:dyDescent="0.25">
      <c r="A33" s="84"/>
      <c r="B33" s="84"/>
      <c r="C33" s="63"/>
      <c r="D33" s="64"/>
      <c r="E33" s="63"/>
      <c r="F33" s="63"/>
      <c r="J33" s="77"/>
      <c r="L33" s="76"/>
    </row>
    <row r="34" spans="1:12" s="59" customFormat="1" ht="18" customHeight="1" x14ac:dyDescent="0.25">
      <c r="A34" s="84"/>
      <c r="B34" s="84"/>
      <c r="C34" s="63"/>
      <c r="D34" s="64"/>
      <c r="E34" s="63"/>
      <c r="F34" s="63"/>
      <c r="J34" s="77"/>
      <c r="L34" s="76"/>
    </row>
    <row r="35" spans="1:12" ht="15" customHeight="1" x14ac:dyDescent="0.25">
      <c r="A35" s="56"/>
      <c r="B35" s="56"/>
      <c r="C35" s="65"/>
      <c r="D35" s="66"/>
      <c r="E35" s="67"/>
      <c r="F35" s="68"/>
      <c r="G35" s="69"/>
      <c r="H35" s="70"/>
    </row>
    <row r="36" spans="1:12" x14ac:dyDescent="0.25">
      <c r="A36" s="70"/>
      <c r="B36" s="70"/>
      <c r="C36" s="70"/>
      <c r="D36" s="70"/>
      <c r="E36" s="70"/>
      <c r="F36" s="70"/>
      <c r="G36" s="70"/>
      <c r="H36" s="70"/>
    </row>
    <row r="37" spans="1:12" x14ac:dyDescent="0.25">
      <c r="A37" s="110" t="s">
        <v>188</v>
      </c>
      <c r="B37" s="110"/>
      <c r="C37" s="110"/>
      <c r="D37" s="110"/>
      <c r="E37" s="110"/>
      <c r="F37" s="110"/>
      <c r="G37" s="70"/>
      <c r="H37" s="70"/>
    </row>
    <row r="38" spans="1:12" x14ac:dyDescent="0.25">
      <c r="A38" s="107" t="s">
        <v>189</v>
      </c>
      <c r="B38" s="107"/>
      <c r="C38" s="107"/>
      <c r="D38" s="107"/>
      <c r="E38" s="107"/>
      <c r="F38" s="107"/>
      <c r="G38" s="70"/>
      <c r="H38" s="70"/>
    </row>
    <row r="39" spans="1:12" x14ac:dyDescent="0.25">
      <c r="A39" s="83"/>
      <c r="B39" s="83"/>
      <c r="C39" s="73"/>
      <c r="D39" s="73"/>
      <c r="E39" s="73"/>
      <c r="F39" s="71"/>
      <c r="G39" s="70"/>
      <c r="H39" s="70"/>
    </row>
    <row r="40" spans="1:12" x14ac:dyDescent="0.25">
      <c r="A40" s="70"/>
      <c r="B40" s="70"/>
      <c r="C40" s="71"/>
      <c r="D40" s="71"/>
      <c r="E40" s="71"/>
      <c r="F40" s="71"/>
      <c r="G40" s="70"/>
      <c r="H40" s="70"/>
    </row>
    <row r="41" spans="1:12" x14ac:dyDescent="0.25">
      <c r="A41" s="110" t="s">
        <v>167</v>
      </c>
      <c r="B41" s="110"/>
      <c r="C41" s="110"/>
      <c r="D41" s="110"/>
      <c r="E41" s="110"/>
      <c r="F41" s="110"/>
      <c r="G41" s="70"/>
      <c r="H41" s="70"/>
    </row>
    <row r="42" spans="1:12" x14ac:dyDescent="0.25">
      <c r="A42" s="107" t="s">
        <v>168</v>
      </c>
      <c r="B42" s="107"/>
      <c r="C42" s="107"/>
      <c r="D42" s="107"/>
      <c r="E42" s="107"/>
      <c r="F42" s="107"/>
      <c r="G42" s="70"/>
      <c r="H42" s="70"/>
    </row>
    <row r="43" spans="1:12" x14ac:dyDescent="0.25">
      <c r="A43" s="70"/>
      <c r="B43" s="70"/>
      <c r="C43" s="70"/>
      <c r="D43" s="70"/>
      <c r="E43" s="70"/>
      <c r="F43" s="70"/>
      <c r="G43" s="70"/>
      <c r="H43" s="70"/>
    </row>
    <row r="44" spans="1:12" x14ac:dyDescent="0.25">
      <c r="A44" s="70"/>
      <c r="B44" s="70"/>
      <c r="C44" s="70"/>
      <c r="D44" s="70"/>
      <c r="E44" s="70"/>
      <c r="F44" s="70"/>
      <c r="G44" s="70"/>
      <c r="H44" s="70"/>
    </row>
    <row r="45" spans="1:12" x14ac:dyDescent="0.25">
      <c r="A45" s="70"/>
      <c r="B45" s="70"/>
      <c r="C45" s="70"/>
      <c r="D45" s="70"/>
      <c r="E45" s="70"/>
      <c r="F45" s="70"/>
      <c r="G45" s="70"/>
      <c r="H45" s="70"/>
    </row>
    <row r="46" spans="1:12" x14ac:dyDescent="0.25">
      <c r="A46" s="70"/>
      <c r="B46" s="70"/>
      <c r="C46" s="70"/>
      <c r="D46" s="70"/>
      <c r="E46" s="70"/>
      <c r="F46" s="70"/>
      <c r="G46" s="70"/>
      <c r="H46" s="70"/>
    </row>
  </sheetData>
  <mergeCells count="8">
    <mergeCell ref="A41:F41"/>
    <mergeCell ref="A42:F42"/>
    <mergeCell ref="C1:F4"/>
    <mergeCell ref="A6:F6"/>
    <mergeCell ref="A7:F7"/>
    <mergeCell ref="A32:B32"/>
    <mergeCell ref="A37:F37"/>
    <mergeCell ref="A38:F38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B18" sqref="B18"/>
    </sheetView>
  </sheetViews>
  <sheetFormatPr defaultRowHeight="15" x14ac:dyDescent="0.25"/>
  <cols>
    <col min="1" max="1" width="19.7109375" style="47" bestFit="1" customWidth="1"/>
    <col min="2" max="2" width="43" style="47" bestFit="1" customWidth="1"/>
    <col min="3" max="3" width="15.28515625" style="47" bestFit="1" customWidth="1"/>
    <col min="4" max="4" width="11.140625" style="47" customWidth="1"/>
    <col min="5" max="6" width="14.140625" style="47" customWidth="1"/>
    <col min="7" max="8" width="9.140625" style="47"/>
    <col min="9" max="9" width="12.85546875" style="47" customWidth="1"/>
    <col min="10" max="10" width="13.85546875" style="47" customWidth="1"/>
    <col min="11" max="11" width="10.85546875" style="47" customWidth="1"/>
    <col min="12" max="12" width="13.42578125" style="47" customWidth="1"/>
    <col min="13" max="16384" width="9.140625" style="47"/>
  </cols>
  <sheetData>
    <row r="1" spans="1:13" ht="15" customHeight="1" x14ac:dyDescent="0.25">
      <c r="C1" s="108" t="s">
        <v>12</v>
      </c>
      <c r="D1" s="108"/>
      <c r="E1" s="108"/>
      <c r="F1" s="108"/>
    </row>
    <row r="2" spans="1:13" ht="15.75" customHeight="1" x14ac:dyDescent="0.25">
      <c r="C2" s="108"/>
      <c r="D2" s="108"/>
      <c r="E2" s="108"/>
      <c r="F2" s="108"/>
      <c r="G2" s="48"/>
      <c r="I2" s="1"/>
      <c r="J2" s="2"/>
    </row>
    <row r="3" spans="1:13" ht="15.75" customHeight="1" x14ac:dyDescent="0.25">
      <c r="C3" s="108"/>
      <c r="D3" s="108"/>
      <c r="E3" s="108"/>
      <c r="F3" s="108"/>
      <c r="G3" s="48"/>
      <c r="I3" s="1"/>
      <c r="J3" s="2"/>
    </row>
    <row r="4" spans="1:13" ht="15.75" customHeight="1" x14ac:dyDescent="0.25">
      <c r="C4" s="108"/>
      <c r="D4" s="108"/>
      <c r="E4" s="108"/>
      <c r="F4" s="108"/>
      <c r="G4" s="48"/>
      <c r="I4" s="1"/>
      <c r="J4" s="2"/>
    </row>
    <row r="5" spans="1:13" ht="15.75" customHeight="1" x14ac:dyDescent="0.25">
      <c r="B5" s="57"/>
      <c r="C5" s="49"/>
      <c r="D5" s="49"/>
      <c r="E5" s="49"/>
      <c r="F5" s="49"/>
      <c r="G5" s="48"/>
      <c r="I5" s="1"/>
      <c r="J5" s="2"/>
    </row>
    <row r="6" spans="1:13" x14ac:dyDescent="0.25">
      <c r="A6" s="109" t="s">
        <v>13</v>
      </c>
      <c r="B6" s="109"/>
      <c r="C6" s="109"/>
      <c r="D6" s="109"/>
      <c r="E6" s="109"/>
      <c r="F6" s="109"/>
    </row>
    <row r="7" spans="1:13" x14ac:dyDescent="0.25">
      <c r="A7" s="109" t="s">
        <v>14</v>
      </c>
      <c r="B7" s="109"/>
      <c r="C7" s="109"/>
      <c r="D7" s="109"/>
      <c r="E7" s="109"/>
      <c r="F7" s="109"/>
    </row>
    <row r="8" spans="1:13" x14ac:dyDescent="0.25">
      <c r="C8" s="50"/>
      <c r="D8" s="50"/>
      <c r="E8" s="50"/>
      <c r="F8" s="50"/>
    </row>
    <row r="9" spans="1:13" x14ac:dyDescent="0.25">
      <c r="A9" s="47" t="s">
        <v>165</v>
      </c>
      <c r="B9" s="51" t="s">
        <v>234</v>
      </c>
      <c r="C9" s="52"/>
      <c r="D9" s="53" t="s">
        <v>15</v>
      </c>
      <c r="E9" s="53"/>
      <c r="F9" s="50"/>
    </row>
    <row r="10" spans="1:13" x14ac:dyDescent="0.25">
      <c r="A10" s="47" t="s">
        <v>166</v>
      </c>
      <c r="B10" s="47" t="s">
        <v>183</v>
      </c>
      <c r="C10" s="50"/>
      <c r="D10" s="50"/>
      <c r="E10" s="50"/>
      <c r="F10" s="50"/>
    </row>
    <row r="11" spans="1:13" x14ac:dyDescent="0.25">
      <c r="A11" s="47" t="s">
        <v>16</v>
      </c>
      <c r="B11" s="3" t="s">
        <v>191</v>
      </c>
      <c r="C11" s="50"/>
      <c r="D11" s="50"/>
      <c r="E11" s="50"/>
      <c r="F11" s="50"/>
    </row>
    <row r="12" spans="1:13" x14ac:dyDescent="0.25">
      <c r="C12" s="50"/>
      <c r="D12" s="50"/>
      <c r="E12" s="50"/>
      <c r="F12" s="50"/>
    </row>
    <row r="13" spans="1:13" x14ac:dyDescent="0.25">
      <c r="A13" s="3" t="s">
        <v>18</v>
      </c>
      <c r="B13" s="3"/>
      <c r="C13" s="45" t="s">
        <v>19</v>
      </c>
      <c r="D13" s="46" t="s">
        <v>65</v>
      </c>
      <c r="E13" s="45" t="s">
        <v>0</v>
      </c>
      <c r="F13" s="45" t="s">
        <v>1</v>
      </c>
      <c r="G13" s="55"/>
    </row>
    <row r="14" spans="1:13" x14ac:dyDescent="0.25">
      <c r="C14" s="55"/>
      <c r="D14" s="55"/>
      <c r="E14" s="55"/>
      <c r="F14" s="55"/>
      <c r="G14" s="55"/>
    </row>
    <row r="15" spans="1:13" s="59" customFormat="1" ht="18" customHeight="1" x14ac:dyDescent="0.25">
      <c r="A15" s="84" t="s">
        <v>2</v>
      </c>
      <c r="B15" s="84" t="s">
        <v>3</v>
      </c>
      <c r="C15" s="63">
        <f>SUM(C16+C25)</f>
        <v>6158.85</v>
      </c>
      <c r="D15" s="63">
        <f>SUM(D16+D25)</f>
        <v>0</v>
      </c>
      <c r="E15" s="63">
        <f>SUM(E16+E25)</f>
        <v>7291.1200000000008</v>
      </c>
      <c r="F15" s="63">
        <f>SUM(F16+F25)</f>
        <v>8639.02</v>
      </c>
      <c r="L15" s="76"/>
      <c r="M15" s="78"/>
    </row>
    <row r="16" spans="1:13" s="59" customFormat="1" ht="18" customHeight="1" x14ac:dyDescent="0.25">
      <c r="A16" s="58" t="s">
        <v>4</v>
      </c>
      <c r="B16" s="58" t="s">
        <v>5</v>
      </c>
      <c r="C16" s="60">
        <f>C17</f>
        <v>6158.85</v>
      </c>
      <c r="D16" s="61">
        <v>0</v>
      </c>
      <c r="E16" s="60">
        <f>E17</f>
        <v>6158.85</v>
      </c>
      <c r="F16" s="60">
        <f>F17</f>
        <v>7506.75</v>
      </c>
      <c r="L16" s="76"/>
      <c r="M16" s="78"/>
    </row>
    <row r="17" spans="1:14" s="59" customFormat="1" ht="18" customHeight="1" x14ac:dyDescent="0.25">
      <c r="A17" s="58" t="s">
        <v>6</v>
      </c>
      <c r="B17" s="58" t="s">
        <v>7</v>
      </c>
      <c r="C17" s="81">
        <f>C18+C21+C23</f>
        <v>6158.85</v>
      </c>
      <c r="D17" s="82">
        <f>D16</f>
        <v>0</v>
      </c>
      <c r="E17" s="81">
        <f>E18+E21+E23</f>
        <v>6158.85</v>
      </c>
      <c r="F17" s="81">
        <f>F18+F21+F23</f>
        <v>7506.75</v>
      </c>
      <c r="L17" s="77"/>
    </row>
    <row r="18" spans="1:14" s="59" customFormat="1" ht="18" customHeight="1" x14ac:dyDescent="0.25">
      <c r="A18" s="58" t="s">
        <v>8</v>
      </c>
      <c r="B18" s="58" t="s">
        <v>180</v>
      </c>
      <c r="C18" s="81">
        <f>C19</f>
        <v>6158.85</v>
      </c>
      <c r="D18" s="81">
        <f>D19</f>
        <v>0</v>
      </c>
      <c r="E18" s="81">
        <f>E19</f>
        <v>6158.85</v>
      </c>
      <c r="F18" s="81">
        <f>F19</f>
        <v>5599.31</v>
      </c>
      <c r="J18" s="77"/>
    </row>
    <row r="19" spans="1:14" s="59" customFormat="1" ht="18" customHeight="1" x14ac:dyDescent="0.25">
      <c r="A19" s="58" t="s">
        <v>9</v>
      </c>
      <c r="B19" s="58" t="s">
        <v>10</v>
      </c>
      <c r="C19" s="81">
        <f>C20</f>
        <v>6158.85</v>
      </c>
      <c r="D19" s="82">
        <v>0</v>
      </c>
      <c r="E19" s="81">
        <f>E20</f>
        <v>6158.85</v>
      </c>
      <c r="F19" s="81">
        <f>F20</f>
        <v>5599.31</v>
      </c>
      <c r="J19" s="77"/>
    </row>
    <row r="20" spans="1:14" s="59" customFormat="1" ht="18" customHeight="1" x14ac:dyDescent="0.25">
      <c r="A20" s="58" t="s">
        <v>11</v>
      </c>
      <c r="B20" s="58" t="s">
        <v>181</v>
      </c>
      <c r="C20" s="81">
        <v>6158.85</v>
      </c>
      <c r="D20" s="82">
        <v>0</v>
      </c>
      <c r="E20" s="81">
        <v>6158.85</v>
      </c>
      <c r="F20" s="81">
        <v>5599.31</v>
      </c>
    </row>
    <row r="21" spans="1:14" s="59" customFormat="1" ht="18" customHeight="1" x14ac:dyDescent="0.25">
      <c r="A21" s="58" t="s">
        <v>169</v>
      </c>
      <c r="B21" s="58" t="s">
        <v>170</v>
      </c>
      <c r="C21" s="81">
        <f>C22</f>
        <v>0</v>
      </c>
      <c r="D21" s="81">
        <f>D22</f>
        <v>0</v>
      </c>
      <c r="E21" s="81">
        <f>E22</f>
        <v>0</v>
      </c>
      <c r="F21" s="81">
        <f>F22</f>
        <v>681.95</v>
      </c>
    </row>
    <row r="22" spans="1:14" s="59" customFormat="1" ht="18" customHeight="1" x14ac:dyDescent="0.25">
      <c r="A22" s="58" t="s">
        <v>171</v>
      </c>
      <c r="B22" s="58" t="s">
        <v>172</v>
      </c>
      <c r="C22" s="81">
        <v>0</v>
      </c>
      <c r="D22" s="82">
        <v>0</v>
      </c>
      <c r="E22" s="81">
        <v>0</v>
      </c>
      <c r="F22" s="81">
        <v>681.95</v>
      </c>
    </row>
    <row r="23" spans="1:14" s="59" customFormat="1" ht="18" customHeight="1" x14ac:dyDescent="0.25">
      <c r="A23" s="58" t="s">
        <v>66</v>
      </c>
      <c r="B23" s="58" t="s">
        <v>179</v>
      </c>
      <c r="C23" s="81">
        <f>C24</f>
        <v>0</v>
      </c>
      <c r="D23" s="82">
        <v>0</v>
      </c>
      <c r="E23" s="81">
        <f>E24</f>
        <v>0</v>
      </c>
      <c r="F23" s="81">
        <f>F24</f>
        <v>1225.49</v>
      </c>
      <c r="J23" s="76"/>
      <c r="K23" s="80"/>
      <c r="L23" s="77"/>
    </row>
    <row r="24" spans="1:14" s="59" customFormat="1" ht="18" customHeight="1" x14ac:dyDescent="0.25">
      <c r="A24" s="58" t="s">
        <v>67</v>
      </c>
      <c r="B24" s="58" t="s">
        <v>178</v>
      </c>
      <c r="C24" s="81">
        <v>0</v>
      </c>
      <c r="D24" s="82">
        <v>0</v>
      </c>
      <c r="E24" s="81">
        <v>0</v>
      </c>
      <c r="F24" s="81">
        <v>1225.49</v>
      </c>
      <c r="J24" s="76"/>
      <c r="K24" s="80"/>
      <c r="L24" s="77"/>
    </row>
    <row r="25" spans="1:14" s="59" customFormat="1" ht="18" customHeight="1" x14ac:dyDescent="0.25">
      <c r="A25" s="58" t="s">
        <v>173</v>
      </c>
      <c r="B25" s="58" t="s">
        <v>174</v>
      </c>
      <c r="C25" s="81">
        <f>C26</f>
        <v>0</v>
      </c>
      <c r="D25" s="81">
        <f>D26</f>
        <v>0</v>
      </c>
      <c r="E25" s="81">
        <f>E26</f>
        <v>1132.27</v>
      </c>
      <c r="F25" s="81">
        <f>F26</f>
        <v>1132.27</v>
      </c>
      <c r="J25" s="76"/>
      <c r="K25" s="80"/>
      <c r="L25" s="77"/>
    </row>
    <row r="26" spans="1:14" s="59" customFormat="1" ht="18" customHeight="1" x14ac:dyDescent="0.25">
      <c r="A26" s="58" t="s">
        <v>175</v>
      </c>
      <c r="B26" s="58" t="s">
        <v>7</v>
      </c>
      <c r="C26" s="81">
        <f>C30</f>
        <v>0</v>
      </c>
      <c r="D26" s="81">
        <f>D30</f>
        <v>0</v>
      </c>
      <c r="E26" s="81">
        <f>E27+E30</f>
        <v>1132.27</v>
      </c>
      <c r="F26" s="81">
        <f>F27+F30</f>
        <v>1132.27</v>
      </c>
      <c r="J26" s="76"/>
      <c r="K26" s="80"/>
      <c r="L26" s="77"/>
    </row>
    <row r="27" spans="1:14" s="59" customFormat="1" ht="18" customHeight="1" x14ac:dyDescent="0.25">
      <c r="A27" s="58" t="s">
        <v>186</v>
      </c>
      <c r="B27" s="58" t="s">
        <v>205</v>
      </c>
      <c r="C27" s="81">
        <f t="shared" ref="C27:F28" si="0">C28</f>
        <v>0</v>
      </c>
      <c r="D27" s="81">
        <f t="shared" si="0"/>
        <v>0</v>
      </c>
      <c r="E27" s="81">
        <f t="shared" si="0"/>
        <v>279.45</v>
      </c>
      <c r="F27" s="81">
        <f t="shared" si="0"/>
        <v>279.45</v>
      </c>
      <c r="J27" s="76"/>
      <c r="K27" s="80"/>
      <c r="L27" s="77"/>
    </row>
    <row r="28" spans="1:14" s="59" customFormat="1" ht="18" customHeight="1" x14ac:dyDescent="0.25">
      <c r="A28" s="58" t="s">
        <v>223</v>
      </c>
      <c r="B28" s="58" t="s">
        <v>251</v>
      </c>
      <c r="C28" s="60">
        <f t="shared" si="0"/>
        <v>0</v>
      </c>
      <c r="D28" s="60">
        <f t="shared" si="0"/>
        <v>0</v>
      </c>
      <c r="E28" s="60">
        <f t="shared" si="0"/>
        <v>279.45</v>
      </c>
      <c r="F28" s="60">
        <f t="shared" si="0"/>
        <v>279.45</v>
      </c>
      <c r="I28" s="76"/>
      <c r="J28" s="78"/>
      <c r="K28" s="76"/>
      <c r="M28" s="76"/>
      <c r="N28" s="76"/>
    </row>
    <row r="29" spans="1:14" s="59" customFormat="1" ht="18" customHeight="1" x14ac:dyDescent="0.25">
      <c r="A29" s="58" t="s">
        <v>224</v>
      </c>
      <c r="B29" s="58" t="s">
        <v>252</v>
      </c>
      <c r="C29" s="60">
        <v>0</v>
      </c>
      <c r="D29" s="60">
        <v>0</v>
      </c>
      <c r="E29" s="60">
        <v>279.45</v>
      </c>
      <c r="F29" s="60">
        <v>279.45</v>
      </c>
      <c r="I29" s="76"/>
      <c r="J29" s="78"/>
      <c r="K29" s="76"/>
      <c r="M29" s="76"/>
      <c r="N29" s="76"/>
    </row>
    <row r="30" spans="1:14" s="59" customFormat="1" ht="18" customHeight="1" x14ac:dyDescent="0.25">
      <c r="A30" s="58" t="s">
        <v>176</v>
      </c>
      <c r="B30" s="58" t="s">
        <v>177</v>
      </c>
      <c r="C30" s="81">
        <v>0</v>
      </c>
      <c r="D30" s="81">
        <v>0</v>
      </c>
      <c r="E30" s="81">
        <v>852.82</v>
      </c>
      <c r="F30" s="81">
        <v>852.82</v>
      </c>
      <c r="J30" s="76"/>
      <c r="K30" s="80"/>
      <c r="L30" s="77"/>
    </row>
    <row r="31" spans="1:14" s="59" customFormat="1" ht="18" customHeight="1" x14ac:dyDescent="0.25">
      <c r="A31" s="58"/>
      <c r="B31" s="58"/>
      <c r="C31" s="60"/>
      <c r="D31" s="61"/>
      <c r="E31" s="60"/>
      <c r="F31" s="60"/>
      <c r="J31" s="76"/>
      <c r="K31" s="80"/>
      <c r="L31" s="76"/>
    </row>
    <row r="32" spans="1:14" s="59" customFormat="1" ht="18" customHeight="1" x14ac:dyDescent="0.25">
      <c r="A32" s="111" t="s">
        <v>182</v>
      </c>
      <c r="B32" s="111"/>
      <c r="C32" s="63">
        <f>C15</f>
        <v>6158.85</v>
      </c>
      <c r="D32" s="64">
        <f>D15</f>
        <v>0</v>
      </c>
      <c r="E32" s="63">
        <f>E15</f>
        <v>7291.1200000000008</v>
      </c>
      <c r="F32" s="63">
        <f>F15</f>
        <v>8639.02</v>
      </c>
      <c r="J32" s="77"/>
      <c r="L32" s="76"/>
    </row>
    <row r="33" spans="1:12" s="59" customFormat="1" ht="18" customHeight="1" x14ac:dyDescent="0.25">
      <c r="A33" s="84"/>
      <c r="B33" s="84"/>
      <c r="C33" s="63"/>
      <c r="D33" s="64"/>
      <c r="E33" s="63"/>
      <c r="F33" s="63"/>
      <c r="J33" s="77"/>
      <c r="L33" s="76"/>
    </row>
    <row r="34" spans="1:12" s="59" customFormat="1" ht="18" customHeight="1" x14ac:dyDescent="0.25">
      <c r="A34" s="84"/>
      <c r="B34" s="84"/>
      <c r="C34" s="63"/>
      <c r="D34" s="64"/>
      <c r="E34" s="63"/>
      <c r="F34" s="63"/>
      <c r="J34" s="77"/>
      <c r="L34" s="76"/>
    </row>
    <row r="35" spans="1:12" ht="15" customHeight="1" x14ac:dyDescent="0.25">
      <c r="A35" s="56"/>
      <c r="B35" s="56"/>
      <c r="C35" s="65"/>
      <c r="D35" s="66"/>
      <c r="E35" s="67"/>
      <c r="F35" s="68"/>
      <c r="G35" s="69"/>
      <c r="H35" s="70"/>
    </row>
    <row r="36" spans="1:12" x14ac:dyDescent="0.25">
      <c r="A36" s="70"/>
      <c r="B36" s="70"/>
      <c r="C36" s="70"/>
      <c r="D36" s="70"/>
      <c r="E36" s="70"/>
      <c r="F36" s="70"/>
      <c r="G36" s="70"/>
      <c r="H36" s="70"/>
    </row>
    <row r="37" spans="1:12" x14ac:dyDescent="0.25">
      <c r="A37" s="110" t="s">
        <v>188</v>
      </c>
      <c r="B37" s="110"/>
      <c r="C37" s="110"/>
      <c r="D37" s="110"/>
      <c r="E37" s="110"/>
      <c r="F37" s="110"/>
      <c r="G37" s="70"/>
      <c r="H37" s="70"/>
    </row>
    <row r="38" spans="1:12" x14ac:dyDescent="0.25">
      <c r="A38" s="107" t="s">
        <v>189</v>
      </c>
      <c r="B38" s="107"/>
      <c r="C38" s="107"/>
      <c r="D38" s="107"/>
      <c r="E38" s="107"/>
      <c r="F38" s="107"/>
      <c r="G38" s="70"/>
      <c r="H38" s="70"/>
    </row>
    <row r="39" spans="1:12" x14ac:dyDescent="0.25">
      <c r="A39" s="83"/>
      <c r="B39" s="83"/>
      <c r="C39" s="73"/>
      <c r="D39" s="73"/>
      <c r="E39" s="73"/>
      <c r="F39" s="71"/>
      <c r="G39" s="70"/>
      <c r="H39" s="70"/>
    </row>
    <row r="40" spans="1:12" x14ac:dyDescent="0.25">
      <c r="A40" s="70"/>
      <c r="B40" s="70"/>
      <c r="C40" s="71"/>
      <c r="D40" s="71"/>
      <c r="E40" s="71"/>
      <c r="F40" s="71"/>
      <c r="G40" s="70"/>
      <c r="H40" s="70"/>
    </row>
    <row r="41" spans="1:12" x14ac:dyDescent="0.25">
      <c r="A41" s="110" t="s">
        <v>167</v>
      </c>
      <c r="B41" s="110"/>
      <c r="C41" s="110"/>
      <c r="D41" s="110"/>
      <c r="E41" s="110"/>
      <c r="F41" s="110"/>
      <c r="G41" s="70"/>
      <c r="H41" s="70"/>
    </row>
    <row r="42" spans="1:12" x14ac:dyDescent="0.25">
      <c r="A42" s="107" t="s">
        <v>168</v>
      </c>
      <c r="B42" s="107"/>
      <c r="C42" s="107"/>
      <c r="D42" s="107"/>
      <c r="E42" s="107"/>
      <c r="F42" s="107"/>
      <c r="G42" s="70"/>
      <c r="H42" s="70"/>
    </row>
    <row r="43" spans="1:12" x14ac:dyDescent="0.25">
      <c r="A43" s="70"/>
      <c r="B43" s="70"/>
      <c r="C43" s="70"/>
      <c r="D43" s="70"/>
      <c r="E43" s="70"/>
      <c r="F43" s="70"/>
      <c r="G43" s="70"/>
      <c r="H43" s="70"/>
    </row>
    <row r="44" spans="1:12" x14ac:dyDescent="0.25">
      <c r="A44" s="70"/>
      <c r="B44" s="70"/>
      <c r="C44" s="70"/>
      <c r="D44" s="70"/>
      <c r="E44" s="70"/>
      <c r="F44" s="70"/>
      <c r="G44" s="70"/>
      <c r="H44" s="70"/>
    </row>
    <row r="45" spans="1:12" x14ac:dyDescent="0.25">
      <c r="A45" s="70"/>
      <c r="B45" s="70"/>
      <c r="C45" s="70"/>
      <c r="D45" s="70"/>
      <c r="E45" s="70"/>
      <c r="F45" s="70"/>
      <c r="G45" s="70"/>
      <c r="H45" s="70"/>
    </row>
    <row r="46" spans="1:12" x14ac:dyDescent="0.25">
      <c r="A46" s="70"/>
      <c r="B46" s="70"/>
      <c r="C46" s="70"/>
      <c r="D46" s="70"/>
      <c r="E46" s="70"/>
      <c r="F46" s="70"/>
      <c r="G46" s="70"/>
      <c r="H46" s="70"/>
    </row>
  </sheetData>
  <mergeCells count="8">
    <mergeCell ref="A41:F41"/>
    <mergeCell ref="A42:F42"/>
    <mergeCell ref="C1:F4"/>
    <mergeCell ref="A6:F6"/>
    <mergeCell ref="A7:F7"/>
    <mergeCell ref="A32:B32"/>
    <mergeCell ref="A37:F37"/>
    <mergeCell ref="A38:F38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RATEIO</vt:lpstr>
      <vt:lpstr>MAIO</vt:lpstr>
      <vt:lpstr>CASCAVEL</vt:lpstr>
      <vt:lpstr>GUAÍRA</vt:lpstr>
      <vt:lpstr>TOLEDO</vt:lpstr>
      <vt:lpstr>SÃO PEDRO DO IGUAÇU</vt:lpstr>
      <vt:lpstr>OURO VERDE DO OESTE</vt:lpstr>
      <vt:lpstr>SÃO JOSÉ DAS PALMEIRAS</vt:lpstr>
      <vt:lpstr>RATEIO!Area_de_impressao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Coord. Admin.</dc:creator>
  <cp:lastModifiedBy>ADMINISTRATIVO</cp:lastModifiedBy>
  <cp:lastPrinted>2017-10-23T16:14:08Z</cp:lastPrinted>
  <dcterms:created xsi:type="dcterms:W3CDTF">2016-06-07T20:16:01Z</dcterms:created>
  <dcterms:modified xsi:type="dcterms:W3CDTF">2018-06-15T20:15:05Z</dcterms:modified>
</cp:coreProperties>
</file>